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defaultThemeVersion="166925"/>
  <mc:AlternateContent xmlns:mc="http://schemas.openxmlformats.org/markup-compatibility/2006">
    <mc:Choice Requires="x15">
      <x15ac:absPath xmlns:x15ac="http://schemas.microsoft.com/office/spreadsheetml/2010/11/ac" url="\\Intranet-fs4\高齢保健福祉部\福祉施設課\事業指導係\【11】制度改正\R6制度改正\05_HP更新作業\06_国標準様式（勤務形態一覧表等）\01_居宅ライン\地密標準様式\★HP掲載済み\"/>
    </mc:Choice>
  </mc:AlternateContent>
  <xr:revisionPtr revIDLastSave="0" documentId="13_ncr:1_{FA7952C7-FE5F-4079-932F-54F21005EE0E}" xr6:coauthVersionLast="47" xr6:coauthVersionMax="47" xr10:uidLastSave="{00000000-0000-0000-0000-000000000000}"/>
  <bookViews>
    <workbookView xWindow="-120" yWindow="-120" windowWidth="29040" windowHeight="15840" tabRatio="665" xr2:uid="{00000000-000D-0000-FFFF-FFFF00000000}"/>
  </bookViews>
  <sheets>
    <sheet name="【記載例】居宅介護支援" sheetId="10" r:id="rId1"/>
    <sheet name="居宅介護支援（１枚版）" sheetId="1" r:id="rId2"/>
    <sheet name="居宅介護支援（100名）" sheetId="9" r:id="rId3"/>
    <sheet name="記入方法" sheetId="5" r:id="rId4"/>
    <sheet name="プルダウン・リスト" sheetId="2" r:id="rId5"/>
  </sheets>
  <definedNames>
    <definedName name="_xlnm.Print_Area" localSheetId="0">【記載例】居宅介護支援!$A$1:$BD$51</definedName>
    <definedName name="_xlnm.Print_Area" localSheetId="3">記入方法!$A$1:$O$77</definedName>
    <definedName name="_xlnm.Print_Area" localSheetId="2">'居宅介護支援（100名）'!$A$1:$BD$133</definedName>
    <definedName name="_xlnm.Print_Area" localSheetId="1">'居宅介護支援（１枚版）'!$A$1:$BD$51</definedName>
    <definedName name="_xlnm.Print_Titles" localSheetId="0">【記載例】居宅介護支援!$1:$13</definedName>
    <definedName name="_xlnm.Print_Titles" localSheetId="2">'居宅介護支援（100名）'!$1:$13</definedName>
    <definedName name="_xlnm.Print_Titles" localSheetId="1">'居宅介護支援（１枚版）'!$1:$13</definedName>
    <definedName name="介護支援専門員">プルダウン・リスト!$D$16:$D$28</definedName>
    <definedName name="介護予防支援担当職員">プルダウン・リスト!$E$16:$E$28</definedName>
    <definedName name="管理者">プルダウン・リスト!$C$16:$C$28</definedName>
    <definedName name="職種">プルダウン・リスト!$C$15:$K$15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6" i="9" l="1"/>
  <c r="C126" i="9"/>
  <c r="AU9" i="9"/>
  <c r="AU9" i="1"/>
  <c r="AU9" i="10"/>
  <c r="G121" i="9" l="1"/>
  <c r="G120" i="9"/>
  <c r="G119" i="9"/>
  <c r="G118" i="9"/>
  <c r="E121" i="9"/>
  <c r="E120" i="9"/>
  <c r="E119" i="9"/>
  <c r="E118" i="9"/>
  <c r="E36" i="1"/>
  <c r="G39" i="1"/>
  <c r="E39" i="1"/>
  <c r="G38" i="1"/>
  <c r="E38" i="1"/>
  <c r="G37" i="1"/>
  <c r="E37" i="1"/>
  <c r="G36" i="1"/>
  <c r="G39" i="10"/>
  <c r="G37" i="10"/>
  <c r="E39" i="10"/>
  <c r="E37" i="10"/>
  <c r="H127" i="9" l="1"/>
  <c r="L122" i="9"/>
  <c r="C127" i="9" s="1"/>
  <c r="P122" i="9"/>
  <c r="C132" i="9" s="1"/>
  <c r="J122" i="9"/>
  <c r="E122" i="9"/>
  <c r="G122" i="9"/>
  <c r="C45" i="1"/>
  <c r="H45" i="1"/>
  <c r="H44" i="1"/>
  <c r="C44" i="1"/>
  <c r="P40" i="1"/>
  <c r="C50" i="1" s="1"/>
  <c r="L40" i="1"/>
  <c r="J40" i="1"/>
  <c r="G40" i="1"/>
  <c r="E40" i="1"/>
  <c r="M127" i="9" l="1"/>
  <c r="H132" i="9" s="1"/>
  <c r="M132" i="9" s="1"/>
  <c r="M45" i="1"/>
  <c r="H50" i="1" s="1"/>
  <c r="M50" i="1" s="1"/>
  <c r="AU15" i="1"/>
  <c r="AU23" i="10" l="1"/>
  <c r="H45" i="10"/>
  <c r="H44" i="10"/>
  <c r="C44" i="10"/>
  <c r="P40" i="10"/>
  <c r="C50" i="10" s="1"/>
  <c r="L40" i="10"/>
  <c r="C45" i="10" s="1"/>
  <c r="M45" i="10" s="1"/>
  <c r="H50" i="10" s="1"/>
  <c r="J40" i="10"/>
  <c r="AU31" i="10"/>
  <c r="AU30" i="10"/>
  <c r="AU29" i="10"/>
  <c r="AU28" i="10"/>
  <c r="AU27" i="10"/>
  <c r="AU26" i="10"/>
  <c r="AU25" i="10"/>
  <c r="AU24" i="10"/>
  <c r="AU22" i="10"/>
  <c r="AU21" i="10"/>
  <c r="AU20" i="10"/>
  <c r="AU19" i="10"/>
  <c r="AU18" i="10"/>
  <c r="E38" i="10" s="1"/>
  <c r="AU17" i="10"/>
  <c r="AU16" i="10"/>
  <c r="AU15" i="10"/>
  <c r="E36" i="10" s="1"/>
  <c r="B15" i="10"/>
  <c r="B16" i="10" s="1"/>
  <c r="B17" i="10" s="1"/>
  <c r="B18" i="10" s="1"/>
  <c r="B19" i="10" s="1"/>
  <c r="B20" i="10" s="1"/>
  <c r="B21" i="10" s="1"/>
  <c r="B22" i="10" s="1"/>
  <c r="B23" i="10" s="1"/>
  <c r="B24" i="10" s="1"/>
  <c r="B25" i="10" s="1"/>
  <c r="B26" i="10" s="1"/>
  <c r="B27" i="10" s="1"/>
  <c r="B28" i="10" s="1"/>
  <c r="B29" i="10" s="1"/>
  <c r="B30" i="10" s="1"/>
  <c r="B31" i="10" s="1"/>
  <c r="AU14" i="10"/>
  <c r="X2" i="10"/>
  <c r="AJ12" i="10" s="1"/>
  <c r="AJ13" i="10" s="1"/>
  <c r="M50" i="10" l="1"/>
  <c r="X11" i="10"/>
  <c r="T12" i="10"/>
  <c r="T13" i="10" s="1"/>
  <c r="P11" i="10"/>
  <c r="AB11" i="10"/>
  <c r="AM11" i="10"/>
  <c r="X12" i="10"/>
  <c r="X13" i="10" s="1"/>
  <c r="T11" i="10"/>
  <c r="AE11" i="10"/>
  <c r="AN11" i="10"/>
  <c r="AF12" i="10"/>
  <c r="AF13" i="10" s="1"/>
  <c r="AJ11" i="10"/>
  <c r="AN12" i="10"/>
  <c r="AN13" i="10" s="1"/>
  <c r="W11" i="10"/>
  <c r="AF11" i="10"/>
  <c r="P12" i="10"/>
  <c r="P13" i="10" s="1"/>
  <c r="AQ12" i="10"/>
  <c r="AQ13" i="10" s="1"/>
  <c r="AM12" i="10"/>
  <c r="AM13" i="10" s="1"/>
  <c r="AI12" i="10"/>
  <c r="AI13" i="10" s="1"/>
  <c r="AE12" i="10"/>
  <c r="AE13" i="10" s="1"/>
  <c r="AA12" i="10"/>
  <c r="AA13" i="10" s="1"/>
  <c r="W12" i="10"/>
  <c r="W13" i="10" s="1"/>
  <c r="S12" i="10"/>
  <c r="S13" i="10" s="1"/>
  <c r="AT11" i="10"/>
  <c r="AT12" i="10" s="1"/>
  <c r="AT13" i="10" s="1"/>
  <c r="AP11" i="10"/>
  <c r="AL11" i="10"/>
  <c r="AH11" i="10"/>
  <c r="AD11" i="10"/>
  <c r="Z11" i="10"/>
  <c r="V11" i="10"/>
  <c r="R11" i="10"/>
  <c r="AZ7" i="10"/>
  <c r="AW22" i="10" s="1"/>
  <c r="AL12" i="10"/>
  <c r="AL13" i="10" s="1"/>
  <c r="AH12" i="10"/>
  <c r="AH13" i="10" s="1"/>
  <c r="AD12" i="10"/>
  <c r="AD13" i="10" s="1"/>
  <c r="Z12" i="10"/>
  <c r="Z13" i="10" s="1"/>
  <c r="V12" i="10"/>
  <c r="V13" i="10" s="1"/>
  <c r="R12" i="10"/>
  <c r="R13" i="10" s="1"/>
  <c r="AO11" i="10"/>
  <c r="AK11" i="10"/>
  <c r="AG11" i="10"/>
  <c r="AC11" i="10"/>
  <c r="Y11" i="10"/>
  <c r="U11" i="10"/>
  <c r="Q11" i="10"/>
  <c r="AO12" i="10"/>
  <c r="AO13" i="10" s="1"/>
  <c r="AG12" i="10"/>
  <c r="AG13" i="10" s="1"/>
  <c r="AC12" i="10"/>
  <c r="AC13" i="10" s="1"/>
  <c r="Y12" i="10"/>
  <c r="Y13" i="10" s="1"/>
  <c r="Q12" i="10"/>
  <c r="Q13" i="10" s="1"/>
  <c r="AP12" i="10"/>
  <c r="AP13" i="10" s="1"/>
  <c r="AS11" i="10"/>
  <c r="AS12" i="10" s="1"/>
  <c r="AS13" i="10" s="1"/>
  <c r="AK12" i="10"/>
  <c r="AK13" i="10" s="1"/>
  <c r="U12" i="10"/>
  <c r="U13" i="10" s="1"/>
  <c r="AR11" i="10"/>
  <c r="AR12" i="10" s="1"/>
  <c r="AR13" i="10" s="1"/>
  <c r="S11" i="10"/>
  <c r="AA11" i="10"/>
  <c r="AI11" i="10"/>
  <c r="AQ11" i="10"/>
  <c r="AB12" i="10"/>
  <c r="AB13" i="10" s="1"/>
  <c r="AW18" i="10"/>
  <c r="G38" i="10" s="1"/>
  <c r="E40" i="10" l="1"/>
  <c r="AW27" i="10"/>
  <c r="AW30" i="10"/>
  <c r="AW16" i="10"/>
  <c r="AW31" i="10"/>
  <c r="AW29" i="10"/>
  <c r="AW21" i="10"/>
  <c r="AW17" i="10"/>
  <c r="AW25" i="10"/>
  <c r="AW15" i="10"/>
  <c r="G36" i="10" s="1"/>
  <c r="AW26" i="10"/>
  <c r="AW20" i="10"/>
  <c r="AW14" i="10"/>
  <c r="AW24" i="10"/>
  <c r="AW28" i="10"/>
  <c r="AW23" i="10"/>
  <c r="AW19" i="10"/>
  <c r="G40" i="10" l="1"/>
  <c r="AU112" i="9" l="1"/>
  <c r="AU111" i="9"/>
  <c r="AU110" i="9"/>
  <c r="AU109" i="9"/>
  <c r="AU108" i="9"/>
  <c r="AU107" i="9"/>
  <c r="AU106" i="9"/>
  <c r="AU105" i="9"/>
  <c r="AU104" i="9"/>
  <c r="AU103" i="9"/>
  <c r="AU102" i="9"/>
  <c r="AU101" i="9"/>
  <c r="AU100" i="9"/>
  <c r="AU99" i="9"/>
  <c r="AU98" i="9"/>
  <c r="AU97" i="9"/>
  <c r="AU96" i="9"/>
  <c r="AU95" i="9"/>
  <c r="AU94" i="9"/>
  <c r="AU93" i="9"/>
  <c r="AU92" i="9"/>
  <c r="AU91" i="9"/>
  <c r="AU90" i="9"/>
  <c r="AU89" i="9"/>
  <c r="AU88" i="9"/>
  <c r="AU87" i="9"/>
  <c r="AU86" i="9"/>
  <c r="AU85" i="9"/>
  <c r="AU84" i="9"/>
  <c r="AU83" i="9"/>
  <c r="AU82" i="9"/>
  <c r="AU81" i="9"/>
  <c r="AU80" i="9"/>
  <c r="AU79" i="9"/>
  <c r="AU78" i="9"/>
  <c r="AU77" i="9"/>
  <c r="AU76" i="9"/>
  <c r="AU75" i="9"/>
  <c r="AU74" i="9"/>
  <c r="AU73" i="9"/>
  <c r="AU72" i="9"/>
  <c r="AU71" i="9"/>
  <c r="AU70" i="9"/>
  <c r="AU69" i="9"/>
  <c r="AU68" i="9"/>
  <c r="AU67" i="9"/>
  <c r="AU66" i="9"/>
  <c r="AU65" i="9"/>
  <c r="AU64" i="9"/>
  <c r="AU63" i="9"/>
  <c r="AU62" i="9"/>
  <c r="AU61" i="9"/>
  <c r="AU60" i="9"/>
  <c r="AU59" i="9"/>
  <c r="AU58" i="9"/>
  <c r="AU57" i="9"/>
  <c r="AU56" i="9"/>
  <c r="AU55" i="9"/>
  <c r="AU54" i="9"/>
  <c r="AU53" i="9"/>
  <c r="AU52" i="9"/>
  <c r="AU51" i="9"/>
  <c r="AU50" i="9"/>
  <c r="AU49" i="9"/>
  <c r="AU48" i="9"/>
  <c r="AU47" i="9"/>
  <c r="AU46" i="9"/>
  <c r="AU45" i="9"/>
  <c r="AU44" i="9"/>
  <c r="AU43" i="9"/>
  <c r="AU42" i="9"/>
  <c r="AU41" i="9"/>
  <c r="AU40" i="9"/>
  <c r="AU39" i="9"/>
  <c r="AU38" i="9"/>
  <c r="AU37" i="9"/>
  <c r="AU36" i="9"/>
  <c r="AU35" i="9"/>
  <c r="AU34" i="9"/>
  <c r="AU33" i="9"/>
  <c r="AU32" i="9"/>
  <c r="AU31" i="9"/>
  <c r="AU113" i="9"/>
  <c r="AU30" i="9"/>
  <c r="AU29" i="9"/>
  <c r="AU28" i="9"/>
  <c r="AU27" i="9"/>
  <c r="AU26" i="9"/>
  <c r="AU25" i="9"/>
  <c r="AU24" i="9"/>
  <c r="AU23" i="9"/>
  <c r="AU22" i="9"/>
  <c r="AU21" i="9"/>
  <c r="AU20" i="9"/>
  <c r="AU19" i="9"/>
  <c r="AU18" i="9"/>
  <c r="AU17" i="9"/>
  <c r="AU16" i="9"/>
  <c r="AU15" i="9"/>
  <c r="B15" i="9"/>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B113" i="9" s="1"/>
  <c r="AU14" i="9"/>
  <c r="X2" i="9"/>
  <c r="AF12" i="9" s="1"/>
  <c r="AF13" i="9" s="1"/>
  <c r="AU20" i="1"/>
  <c r="AU18" i="1"/>
  <c r="AU19" i="1"/>
  <c r="AU21" i="1"/>
  <c r="AU22" i="1"/>
  <c r="AU23" i="1"/>
  <c r="AU24" i="1"/>
  <c r="AU25" i="1"/>
  <c r="AU26" i="1"/>
  <c r="AU27" i="1"/>
  <c r="AU28" i="1"/>
  <c r="AU29" i="1"/>
  <c r="AU30" i="1"/>
  <c r="AU31" i="1"/>
  <c r="AU17" i="1"/>
  <c r="AU16" i="1"/>
  <c r="AU14" i="1"/>
  <c r="P11" i="9" l="1"/>
  <c r="AF11" i="9"/>
  <c r="Q12" i="9"/>
  <c r="Q13" i="9" s="1"/>
  <c r="AG12" i="9"/>
  <c r="AG13" i="9" s="1"/>
  <c r="W11" i="9"/>
  <c r="AM11" i="9"/>
  <c r="X12" i="9"/>
  <c r="X13" i="9" s="1"/>
  <c r="AN12" i="9"/>
  <c r="AN13" i="9" s="1"/>
  <c r="X11" i="9"/>
  <c r="AN11" i="9"/>
  <c r="Y12" i="9"/>
  <c r="Y13" i="9" s="1"/>
  <c r="AO12" i="9"/>
  <c r="AO13" i="9" s="1"/>
  <c r="AE11" i="9"/>
  <c r="P12" i="9"/>
  <c r="P13" i="9" s="1"/>
  <c r="AW82" i="9"/>
  <c r="AQ12" i="9"/>
  <c r="AQ13" i="9" s="1"/>
  <c r="AM12" i="9"/>
  <c r="AM13" i="9" s="1"/>
  <c r="AI12" i="9"/>
  <c r="AI13" i="9" s="1"/>
  <c r="AE12" i="9"/>
  <c r="AE13" i="9" s="1"/>
  <c r="AA12" i="9"/>
  <c r="AA13" i="9" s="1"/>
  <c r="W12" i="9"/>
  <c r="W13" i="9" s="1"/>
  <c r="S12" i="9"/>
  <c r="S13" i="9" s="1"/>
  <c r="AT11" i="9"/>
  <c r="AT12" i="9" s="1"/>
  <c r="AT13" i="9" s="1"/>
  <c r="AP11" i="9"/>
  <c r="AL11" i="9"/>
  <c r="AH11" i="9"/>
  <c r="AD11" i="9"/>
  <c r="Z11" i="9"/>
  <c r="V11" i="9"/>
  <c r="R11" i="9"/>
  <c r="AZ7" i="9"/>
  <c r="AW35" i="9" s="1"/>
  <c r="AP12" i="9"/>
  <c r="AP13" i="9" s="1"/>
  <c r="AL12" i="9"/>
  <c r="AL13" i="9" s="1"/>
  <c r="AH12" i="9"/>
  <c r="AH13" i="9" s="1"/>
  <c r="AD12" i="9"/>
  <c r="AD13" i="9" s="1"/>
  <c r="Z12" i="9"/>
  <c r="Z13" i="9" s="1"/>
  <c r="V12" i="9"/>
  <c r="V13" i="9" s="1"/>
  <c r="R12" i="9"/>
  <c r="R13" i="9" s="1"/>
  <c r="AS11" i="9"/>
  <c r="AS12" i="9" s="1"/>
  <c r="AS13" i="9" s="1"/>
  <c r="AO11" i="9"/>
  <c r="AK11" i="9"/>
  <c r="AG11" i="9"/>
  <c r="AC11" i="9"/>
  <c r="Y11" i="9"/>
  <c r="U11" i="9"/>
  <c r="Q11" i="9"/>
  <c r="S11" i="9"/>
  <c r="AA11" i="9"/>
  <c r="AI11" i="9"/>
  <c r="AQ11" i="9"/>
  <c r="T12" i="9"/>
  <c r="T13" i="9" s="1"/>
  <c r="AB12" i="9"/>
  <c r="AB13" i="9" s="1"/>
  <c r="AJ12" i="9"/>
  <c r="AJ13" i="9" s="1"/>
  <c r="T11" i="9"/>
  <c r="AB11" i="9"/>
  <c r="AJ11" i="9"/>
  <c r="AR11" i="9"/>
  <c r="AR12" i="9" s="1"/>
  <c r="AR13" i="9" s="1"/>
  <c r="U12" i="9"/>
  <c r="U13" i="9" s="1"/>
  <c r="AC12" i="9"/>
  <c r="AC13" i="9" s="1"/>
  <c r="AK12" i="9"/>
  <c r="AK13" i="9" s="1"/>
  <c r="AW113" i="9"/>
  <c r="AW18" i="9"/>
  <c r="AW66" i="9" l="1"/>
  <c r="AW28" i="9"/>
  <c r="AW98" i="9"/>
  <c r="AW50" i="9"/>
  <c r="AW34" i="9"/>
  <c r="AW104" i="9"/>
  <c r="AW89" i="9"/>
  <c r="AW73" i="9"/>
  <c r="AW57" i="9"/>
  <c r="AW41" i="9"/>
  <c r="AW107" i="9"/>
  <c r="AW92" i="9"/>
  <c r="AW76" i="9"/>
  <c r="AW60" i="9"/>
  <c r="AW44" i="9"/>
  <c r="AW110" i="9"/>
  <c r="AW91" i="9"/>
  <c r="AW75" i="9"/>
  <c r="AW59" i="9"/>
  <c r="AW43" i="9"/>
  <c r="AW94" i="9"/>
  <c r="AW78" i="9"/>
  <c r="AW62" i="9"/>
  <c r="AW46" i="9"/>
  <c r="AW101" i="9"/>
  <c r="AW85" i="9"/>
  <c r="AW69" i="9"/>
  <c r="AW53" i="9"/>
  <c r="AW37" i="9"/>
  <c r="AW103" i="9"/>
  <c r="AW88" i="9"/>
  <c r="AW72" i="9"/>
  <c r="AW56" i="9"/>
  <c r="AW40" i="9"/>
  <c r="AW106" i="9"/>
  <c r="AW87" i="9"/>
  <c r="AW71" i="9"/>
  <c r="AW55" i="9"/>
  <c r="AW39" i="9"/>
  <c r="AW109" i="9"/>
  <c r="AW90" i="9"/>
  <c r="AW74" i="9"/>
  <c r="AW58" i="9"/>
  <c r="AW42" i="9"/>
  <c r="AW97" i="9"/>
  <c r="AW81" i="9"/>
  <c r="AW65" i="9"/>
  <c r="AW49" i="9"/>
  <c r="AW33" i="9"/>
  <c r="AW100" i="9"/>
  <c r="AW84" i="9"/>
  <c r="AW68" i="9"/>
  <c r="AW52" i="9"/>
  <c r="AW36" i="9"/>
  <c r="AW99" i="9"/>
  <c r="AW83" i="9"/>
  <c r="AW67" i="9"/>
  <c r="AW51" i="9"/>
  <c r="AW20" i="9"/>
  <c r="AW112" i="9"/>
  <c r="AW102" i="9"/>
  <c r="AW105" i="9"/>
  <c r="AW86" i="9"/>
  <c r="AW70" i="9"/>
  <c r="AW54" i="9"/>
  <c r="AW38" i="9"/>
  <c r="AW108" i="9"/>
  <c r="AW93" i="9"/>
  <c r="AW77" i="9"/>
  <c r="AW61" i="9"/>
  <c r="AW45" i="9"/>
  <c r="AW111" i="9"/>
  <c r="AW96" i="9"/>
  <c r="AW80" i="9"/>
  <c r="AW64" i="9"/>
  <c r="AW48" i="9"/>
  <c r="AW32" i="9"/>
  <c r="AW95" i="9"/>
  <c r="AW79" i="9"/>
  <c r="AW63" i="9"/>
  <c r="AW47" i="9"/>
  <c r="AW31" i="9"/>
  <c r="AW19" i="9"/>
  <c r="AW25" i="9"/>
  <c r="AW17" i="9"/>
  <c r="AW29" i="9"/>
  <c r="AW21" i="9"/>
  <c r="AW16" i="9"/>
  <c r="AW30" i="9"/>
  <c r="AW24" i="9"/>
  <c r="AW14" i="9"/>
  <c r="AW26" i="9"/>
  <c r="AW15" i="9"/>
  <c r="AW27" i="9"/>
  <c r="AW23" i="9"/>
  <c r="AW22" i="9"/>
  <c r="B15" i="1" l="1"/>
  <c r="B16" i="1" s="1"/>
  <c r="B17" i="1" s="1"/>
  <c r="B18" i="1" s="1"/>
  <c r="B19" i="1" s="1"/>
  <c r="B20" i="1" s="1"/>
  <c r="B21" i="1" s="1"/>
  <c r="B22" i="1" s="1"/>
  <c r="B23" i="1" s="1"/>
  <c r="B24" i="1" l="1"/>
  <c r="B25" i="1" l="1"/>
  <c r="B26" i="1" s="1"/>
  <c r="B27" i="1" s="1"/>
  <c r="B28" i="1" s="1"/>
  <c r="X2" i="1"/>
  <c r="AT11" i="1" l="1"/>
  <c r="AR11" i="1"/>
  <c r="AR12" i="1" s="1"/>
  <c r="AR13" i="1" s="1"/>
  <c r="AS11" i="1"/>
  <c r="B29" i="1"/>
  <c r="B30" i="1" s="1"/>
  <c r="B31" i="1" s="1"/>
  <c r="AT12" i="1"/>
  <c r="AT13" i="1" s="1"/>
  <c r="AZ7" i="1"/>
  <c r="P11" i="1"/>
  <c r="S12" i="1"/>
  <c r="S13" i="1" s="1"/>
  <c r="AL12" i="1"/>
  <c r="AL13" i="1" s="1"/>
  <c r="T12" i="1"/>
  <c r="T13" i="1" s="1"/>
  <c r="AD12" i="1"/>
  <c r="AD13" i="1" s="1"/>
  <c r="AN12" i="1"/>
  <c r="AN13" i="1" s="1"/>
  <c r="AQ12" i="1"/>
  <c r="AQ13" i="1" s="1"/>
  <c r="AA12" i="1"/>
  <c r="AA13" i="1" s="1"/>
  <c r="V12" i="1"/>
  <c r="V13" i="1" s="1"/>
  <c r="AF12" i="1"/>
  <c r="AF13" i="1" s="1"/>
  <c r="P12" i="1"/>
  <c r="P13" i="1" s="1"/>
  <c r="X12" i="1"/>
  <c r="X13" i="1" s="1"/>
  <c r="AI12" i="1"/>
  <c r="AI13" i="1" s="1"/>
  <c r="Z12" i="1"/>
  <c r="Z13" i="1" s="1"/>
  <c r="AE12" i="1"/>
  <c r="AE13" i="1" s="1"/>
  <c r="AJ12" i="1"/>
  <c r="AJ13" i="1" s="1"/>
  <c r="AP12" i="1"/>
  <c r="AP13" i="1" s="1"/>
  <c r="R12" i="1"/>
  <c r="R13" i="1" s="1"/>
  <c r="W12" i="1"/>
  <c r="W13" i="1" s="1"/>
  <c r="AB12" i="1"/>
  <c r="AB13" i="1" s="1"/>
  <c r="AH12" i="1"/>
  <c r="AH13" i="1" s="1"/>
  <c r="AM12" i="1"/>
  <c r="AM13" i="1" s="1"/>
  <c r="Q12" i="1"/>
  <c r="Q13" i="1" s="1"/>
  <c r="U12" i="1"/>
  <c r="U13" i="1" s="1"/>
  <c r="Y12" i="1"/>
  <c r="Y13" i="1" s="1"/>
  <c r="AC12" i="1"/>
  <c r="AC13" i="1" s="1"/>
  <c r="AG12" i="1"/>
  <c r="AG13" i="1" s="1"/>
  <c r="AK12" i="1"/>
  <c r="AK13" i="1" s="1"/>
  <c r="AO12" i="1"/>
  <c r="AO13" i="1" s="1"/>
  <c r="W11" i="1"/>
  <c r="AA11" i="1"/>
  <c r="AE11" i="1"/>
  <c r="AI11" i="1"/>
  <c r="AM11" i="1"/>
  <c r="AQ11" i="1"/>
  <c r="T11" i="1"/>
  <c r="X11" i="1"/>
  <c r="AB11" i="1"/>
  <c r="AF11" i="1"/>
  <c r="AJ11" i="1"/>
  <c r="AN11" i="1"/>
  <c r="Q11" i="1"/>
  <c r="U11" i="1"/>
  <c r="Y11" i="1"/>
  <c r="AC11" i="1"/>
  <c r="AG11" i="1"/>
  <c r="AK11" i="1"/>
  <c r="AO11" i="1"/>
  <c r="AS12" i="1"/>
  <c r="AS13" i="1" s="1"/>
  <c r="S11" i="1"/>
  <c r="R11" i="1"/>
  <c r="V11" i="1"/>
  <c r="Z11" i="1"/>
  <c r="AD11" i="1"/>
  <c r="AH11" i="1"/>
  <c r="AL11" i="1"/>
  <c r="AP11" i="1"/>
  <c r="AW15" i="1" l="1"/>
  <c r="AW28" i="1"/>
  <c r="AW22" i="1"/>
  <c r="AW21" i="1"/>
  <c r="AW23" i="1"/>
  <c r="AW25" i="1"/>
  <c r="AW26" i="1"/>
  <c r="AW24" i="1"/>
  <c r="AW16" i="1"/>
  <c r="AW14" i="1"/>
  <c r="AW18" i="1"/>
  <c r="AW30" i="1"/>
  <c r="AW20" i="1"/>
  <c r="AW19" i="1"/>
  <c r="AW29" i="1"/>
  <c r="AW31" i="1"/>
  <c r="AW17" i="1"/>
  <c r="AW27" i="1"/>
</calcChain>
</file>

<file path=xl/sharedStrings.xml><?xml version="1.0" encoding="utf-8"?>
<sst xmlns="http://schemas.openxmlformats.org/spreadsheetml/2006/main" count="390" uniqueCount="148">
  <si>
    <t>）</t>
    <phoneticPr fontId="1"/>
  </si>
  <si>
    <t>職種名</t>
    <rPh sb="0" eb="2">
      <t>ショクシュ</t>
    </rPh>
    <rPh sb="2" eb="3">
      <t>メイ</t>
    </rPh>
    <phoneticPr fontId="1"/>
  </si>
  <si>
    <t>管理者</t>
    <rPh sb="0" eb="3">
      <t>カンリシャ</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</si>
  <si>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</si>
  <si>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</si>
  <si>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</si>
  <si>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</si>
  <si>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</si>
  <si>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</si>
  <si>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</si>
  <si>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</si>
  <si>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</si>
  <si>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</si>
  <si>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</si>
  <si>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</si>
  <si>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</si>
  <si>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</si>
  <si>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</si>
  <si>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</si>
  <si>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</si>
  <si>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</si>
  <si>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</si>
  <si>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</si>
  <si>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</si>
  <si>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</si>
  <si>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</si>
  <si>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</si>
  <si>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合計</t>
    <rPh sb="0" eb="2">
      <t>ゴウケイ</t>
    </rPh>
    <phoneticPr fontId="1"/>
  </si>
  <si>
    <t>÷</t>
    <phoneticPr fontId="1"/>
  </si>
  <si>
    <t>＝</t>
    <phoneticPr fontId="1"/>
  </si>
  <si>
    <t>-</t>
    <phoneticPr fontId="1"/>
  </si>
  <si>
    <t>ー</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</si>
  <si>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</si>
  <si>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</si>
  <si>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</si>
  <si>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勤務形態</t>
    <rPh sb="0" eb="2">
      <t>キンム</t>
    </rPh>
    <rPh sb="2" eb="4">
      <t>ケイタイ</t>
    </rPh>
    <phoneticPr fontId="1"/>
  </si>
  <si>
    <t>勤務時間数合計</t>
    <rPh sb="0" eb="2">
      <t>キンム</t>
    </rPh>
    <rPh sb="2" eb="5">
      <t>ジカンスウ</t>
    </rPh>
    <rPh sb="5" eb="7">
      <t>ゴウケイ</t>
    </rPh>
    <phoneticPr fontId="1"/>
  </si>
  <si>
    <t>当月合計</t>
    <rPh sb="0" eb="2">
      <t>トウゲツ</t>
    </rPh>
    <rPh sb="2" eb="4">
      <t>ゴウケイ</t>
    </rPh>
    <phoneticPr fontId="1"/>
  </si>
  <si>
    <t>週平均</t>
    <rPh sb="0" eb="3">
      <t>シュウヘイキン</t>
    </rPh>
    <phoneticPr fontId="1"/>
  </si>
  <si>
    <t>常勤換算の対象時間数</t>
    <rPh sb="0" eb="2">
      <t>ジョウキン</t>
    </rPh>
    <rPh sb="2" eb="4">
      <t>カンサン</t>
    </rPh>
    <rPh sb="5" eb="7">
      <t>タイショウ</t>
    </rPh>
    <rPh sb="7" eb="9">
      <t>ジカン</t>
    </rPh>
    <rPh sb="9" eb="10">
      <t>スウ</t>
    </rPh>
    <phoneticPr fontId="1"/>
  </si>
  <si>
    <t>常勤換算の</t>
    <rPh sb="0" eb="2">
      <t>ジョウキン</t>
    </rPh>
    <rPh sb="2" eb="4">
      <t>カンサン</t>
    </rPh>
    <phoneticPr fontId="1"/>
  </si>
  <si>
    <t>常勤の従業者が</t>
    <rPh sb="0" eb="2">
      <t>ジョウキン</t>
    </rPh>
    <rPh sb="3" eb="6">
      <t>ジュウギョウシャ</t>
    </rPh>
    <phoneticPr fontId="1"/>
  </si>
  <si>
    <t>常勤換算後の人数</t>
    <rPh sb="0" eb="2">
      <t>ジョウキン</t>
    </rPh>
    <rPh sb="2" eb="4">
      <t>カンサン</t>
    </rPh>
    <rPh sb="4" eb="5">
      <t>ゴ</t>
    </rPh>
    <rPh sb="6" eb="8">
      <t>ニンズウ</t>
    </rPh>
    <phoneticPr fontId="1"/>
  </si>
  <si>
    <t>常勤の従業者の人数</t>
  </si>
  <si>
    <t>常勤の従業者の人数</t>
    <rPh sb="0" eb="2">
      <t>ジョウキン</t>
    </rPh>
    <rPh sb="3" eb="6">
      <t>ジュウギョウシャ</t>
    </rPh>
    <rPh sb="7" eb="9">
      <t>ニンズウ</t>
    </rPh>
    <phoneticPr fontId="1"/>
  </si>
  <si>
    <t>■ 常勤換算方法による人数</t>
    <rPh sb="2" eb="4">
      <t>ジョウキン</t>
    </rPh>
    <rPh sb="4" eb="6">
      <t>カンサン</t>
    </rPh>
    <rPh sb="6" eb="8">
      <t>ホウホウ</t>
    </rPh>
    <rPh sb="11" eb="13">
      <t>ニンズウ</t>
    </rPh>
    <phoneticPr fontId="1"/>
  </si>
  <si>
    <t>常勤換算方法による人数</t>
    <rPh sb="0" eb="2">
      <t>ジョウキン</t>
    </rPh>
    <rPh sb="2" eb="4">
      <t>カンサン</t>
    </rPh>
    <rPh sb="4" eb="6">
      <t>ホウホウ</t>
    </rPh>
    <rPh sb="9" eb="11">
      <t>ニンズウ</t>
    </rPh>
    <phoneticPr fontId="1"/>
  </si>
  <si>
    <t>常勤換算方法対象外の</t>
    <rPh sb="0" eb="2">
      <t>ジョウキン</t>
    </rPh>
    <rPh sb="2" eb="4">
      <t>カンサン</t>
    </rPh>
    <rPh sb="4" eb="6">
      <t>ホウホウ</t>
    </rPh>
    <rPh sb="6" eb="9">
      <t>タイショウガイ</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</si>
  <si>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</si>
  <si>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</si>
  <si>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</si>
  <si>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</si>
  <si>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</si>
  <si>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</si>
  <si>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</si>
  <si>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</si>
  <si>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</si>
  <si>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</si>
  <si>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</si>
  <si>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</si>
  <si>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</si>
  <si>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</si>
  <si>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</si>
  <si>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</si>
  <si>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</si>
  <si>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</si>
  <si>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A</t>
  </si>
  <si>
    <t>ー</t>
  </si>
  <si>
    <t>厚労　太郎</t>
    <rPh sb="0" eb="2">
      <t>コウロウ</t>
    </rPh>
    <rPh sb="3" eb="5">
      <t>タロウ</t>
    </rPh>
    <phoneticPr fontId="1"/>
  </si>
  <si>
    <t>非常勤で兼務</t>
    <rPh sb="0" eb="3">
      <t>ヒジョウキン</t>
    </rPh>
    <rPh sb="4" eb="6">
      <t>ケンム</t>
    </rPh>
    <phoneticPr fontId="1"/>
  </si>
  <si>
    <t>（勤務形態の記号）</t>
    <rPh sb="1" eb="3">
      <t>キンム</t>
    </rPh>
    <rPh sb="3" eb="5">
      <t>ケイタイ</t>
    </rPh>
    <rPh sb="6" eb="8">
      <t>キゴウ</t>
    </rPh>
    <phoneticPr fontId="1"/>
  </si>
  <si>
    <t>（小数点第2位以下切り捨て）</t>
    <rPh sb="1" eb="4">
      <t>ショウスウテン</t>
    </rPh>
    <rPh sb="4" eb="5">
      <t>ダイ</t>
    </rPh>
    <rPh sb="6" eb="7">
      <t>イ</t>
    </rPh>
    <rPh sb="7" eb="9">
      <t>イカ</t>
    </rPh>
    <rPh sb="9" eb="10">
      <t>キ</t>
    </rPh>
    <rPh sb="11" eb="12">
      <t>ス</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</si>
  <si>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</si>
  <si>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</si>
  <si>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</si>
  <si>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</si>
  <si>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</si>
  <si>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</si>
  <si>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B子</t>
    <rPh sb="4" eb="5">
      <t>コ</t>
    </rPh>
    <phoneticPr fontId="1"/>
  </si>
  <si>
    <t>○○　D子</t>
    <rPh sb="4" eb="5">
      <t>コ</t>
    </rPh>
    <phoneticPr fontId="1"/>
  </si>
  <si>
    <t>○○　C子</t>
    <rPh sb="4" eb="5">
      <t>コ</t>
    </rPh>
    <phoneticPr fontId="1"/>
  </si>
  <si>
    <t>＋</t>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</si>
  <si>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</si>
  <si>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</si>
  <si>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</si>
  <si>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</si>
  <si>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</si>
  <si>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</si>
  <si>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【自治体の皆様へ】</t>
    <rPh sb="1" eb="4">
      <t>ジチタイ</t>
    </rPh>
    <rPh sb="5" eb="7">
      <t>ミナサマ</t>
    </rPh>
    <phoneticPr fontId="1"/>
  </si>
  <si>
    <t>基準：</t>
    <rPh sb="0" eb="2">
      <t>キジュン</t>
    </rPh>
    <phoneticPr fontId="1"/>
  </si>
  <si>
    <t>週</t>
  </si>
  <si>
    <t>　C列・・・「管理者」</t>
    <rPh sb="2" eb="3">
      <t>レツ</t>
    </rPh>
    <rPh sb="7" eb="10">
      <t>カンリシャ</t>
    </rPh>
    <phoneticPr fontId="1"/>
  </si>
  <si>
    <t>ー</t>
    <phoneticPr fontId="1"/>
  </si>
  <si>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</si>
  <si>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</si>
  <si>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</si>
  <si>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</si>
  <si>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</si>
  <si>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</si>
  <si>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４週</t>
  </si>
  <si>
    <t>○○　A郞</t>
    <rPh sb="4" eb="5">
      <t>ロウ</t>
    </rPh>
    <phoneticPr fontId="1"/>
  </si>
  <si>
    <t>　　　　○ 常勤換算方法とは、非常勤の従業者について「事業所の従業者の勤務延時間数を当該事業所において常勤の従業者が勤務すべき時間数で除することにより、</t>
    <phoneticPr fontId="1"/>
  </si>
  <si>
    <t>　　　　　常勤の従業者の員数に換算する方法」であるため、常勤の従業者については常勤換算方法によらず、実人数で計算する。</t>
    <phoneticPr fontId="1"/>
  </si>
  <si>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1"/>
  </si>
  <si>
    <t>　　　　　手入力すること。</t>
    <phoneticPr fontId="1"/>
  </si>
  <si>
    <t>　　　 その他、特記事項欄としてもご活用ください。</t>
    <rPh sb="6" eb="7">
      <t>タ</t>
    </rPh>
    <rPh sb="8" eb="10">
      <t>トッキ</t>
    </rPh>
    <rPh sb="10" eb="12">
      <t>ジコウ</t>
    </rPh>
    <rPh sb="12" eb="13">
      <t>ラン</t>
    </rPh>
    <rPh sb="18" eb="20">
      <t>カツヨウ</t>
    </rPh>
    <phoneticPr fontId="2"/>
  </si>
  <si>
    <t>保健師</t>
    <rPh sb="0" eb="3">
      <t>ホケンシ</t>
    </rPh>
    <phoneticPr fontId="1"/>
  </si>
  <si>
    <t>　15行目・・・「職種」</t>
    <rPh sb="3" eb="5">
      <t>ギョウメ</t>
    </rPh>
    <rPh sb="9" eb="11">
      <t>ショクシュ</t>
    </rPh>
    <phoneticPr fontId="1"/>
  </si>
  <si>
    <t>※職種を追加したい場合は、15行目に職種名を追加し、それぞれの列に必要資格を入力してください。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</si>
  <si>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t>
    <phoneticPr fontId="1"/>
  </si>
  <si>
    <t>居宅介護支援</t>
    <rPh sb="0" eb="2">
      <t>キョタク</t>
    </rPh>
    <rPh sb="2" eb="4">
      <t>カイゴ</t>
    </rPh>
    <rPh sb="4" eb="6">
      <t>シエン</t>
    </rPh>
    <phoneticPr fontId="1"/>
  </si>
  <si>
    <t>介護予防支援</t>
    <rPh sb="0" eb="2">
      <t>カイゴ</t>
    </rPh>
    <rPh sb="2" eb="4">
      <t>ヨボウ</t>
    </rPh>
    <rPh sb="4" eb="6">
      <t>シエン</t>
    </rPh>
    <phoneticPr fontId="1"/>
  </si>
  <si>
    <t>介護支援専門員</t>
    <rPh sb="0" eb="2">
      <t>カイゴ</t>
    </rPh>
    <rPh sb="2" eb="4">
      <t>シエン</t>
    </rPh>
    <rPh sb="4" eb="7">
      <t>センモンイン</t>
    </rPh>
    <phoneticPr fontId="1"/>
  </si>
  <si>
    <t>介護予防支援担当職員</t>
    <rPh sb="0" eb="2">
      <t>カイゴ</t>
    </rPh>
    <rPh sb="2" eb="4">
      <t>ヨボウ</t>
    </rPh>
    <rPh sb="4" eb="6">
      <t>シエン</t>
    </rPh>
    <rPh sb="6" eb="8">
      <t>タントウ</t>
    </rPh>
    <rPh sb="8" eb="10">
      <t>ショクイン</t>
    </rPh>
    <phoneticPr fontId="1"/>
  </si>
  <si>
    <t>主任介護支援専門員</t>
    <rPh sb="0" eb="2">
      <t>シュニン</t>
    </rPh>
    <rPh sb="2" eb="4">
      <t>カイゴ</t>
    </rPh>
    <rPh sb="4" eb="6">
      <t>シエン</t>
    </rPh>
    <rPh sb="6" eb="9">
      <t>センモンイン</t>
    </rPh>
    <phoneticPr fontId="1"/>
  </si>
  <si>
    <t>社会福祉士</t>
    <rPh sb="0" eb="2">
      <t>シャカイ</t>
    </rPh>
    <rPh sb="2" eb="5">
      <t>フクシシ</t>
    </rPh>
    <phoneticPr fontId="1"/>
  </si>
  <si>
    <t>経験ある看護師</t>
    <rPh sb="0" eb="2">
      <t>ケイケン</t>
    </rPh>
    <rPh sb="4" eb="7">
      <t>カンゴシ</t>
    </rPh>
    <phoneticPr fontId="1"/>
  </si>
  <si>
    <t>社会福祉主事（3年以上従事）</t>
    <rPh sb="0" eb="2">
      <t>シャカイ</t>
    </rPh>
    <rPh sb="2" eb="4">
      <t>フクシ</t>
    </rPh>
    <rPh sb="4" eb="6">
      <t>シュジ</t>
    </rPh>
    <rPh sb="8" eb="9">
      <t>ネン</t>
    </rPh>
    <rPh sb="9" eb="11">
      <t>イジョウ</t>
    </rPh>
    <rPh sb="11" eb="13">
      <t>ジュウジ</t>
    </rPh>
    <phoneticPr fontId="1"/>
  </si>
  <si>
    <t>　D列・・・「介護支援専門員」</t>
    <rPh sb="2" eb="3">
      <t>レツ</t>
    </rPh>
    <rPh sb="7" eb="9">
      <t>カイゴ</t>
    </rPh>
    <rPh sb="9" eb="11">
      <t>シエン</t>
    </rPh>
    <rPh sb="11" eb="14">
      <t>センモンイン</t>
    </rPh>
    <phoneticPr fontId="1"/>
  </si>
  <si>
    <t>　E列・・・「介護予防支援担当職員」</t>
    <rPh sb="2" eb="3">
      <t>レツ</t>
    </rPh>
    <rPh sb="7" eb="9">
      <t>カイゴ</t>
    </rPh>
    <rPh sb="9" eb="11">
      <t>ヨボウ</t>
    </rPh>
    <rPh sb="11" eb="13">
      <t>シエン</t>
    </rPh>
    <rPh sb="13" eb="15">
      <t>タントウ</t>
    </rPh>
    <rPh sb="15" eb="17">
      <t>ショクイン</t>
    </rPh>
    <phoneticPr fontId="1"/>
  </si>
  <si>
    <t>従業者の勤務の体制及び勤務形態一覧表　記入方法　（居宅介護支援）</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キョタク</t>
    </rPh>
    <rPh sb="27" eb="29">
      <t>カイゴ</t>
    </rPh>
    <rPh sb="29" eb="31">
      <t>シエン</t>
    </rPh>
    <phoneticPr fontId="2"/>
  </si>
  <si>
    <t>C</t>
  </si>
  <si>
    <t>■ 介護支援専門員の常勤換算方法による人数</t>
    <rPh sb="2" eb="4">
      <t>カイゴ</t>
    </rPh>
    <rPh sb="4" eb="6">
      <t>シエン</t>
    </rPh>
    <rPh sb="6" eb="9">
      <t>センモンイン</t>
    </rPh>
    <rPh sb="10" eb="12">
      <t>ジョウキン</t>
    </rPh>
    <rPh sb="12" eb="14">
      <t>カンサン</t>
    </rPh>
    <rPh sb="14" eb="16">
      <t>ホウホウ</t>
    </rPh>
    <rPh sb="19" eb="21">
      <t>ニンズウ</t>
    </rPh>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</si>
  <si>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</si>
  <si>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人</t>
    <rPh sb="0" eb="1">
      <t>ニン</t>
    </rPh>
    <phoneticPr fontId="1"/>
  </si>
  <si>
    <t>(4) 利用者数（新規の場合は推定数）</t>
  </si>
  <si>
    <t>(5) 
職種</t>
    <phoneticPr fontId="2"/>
  </si>
  <si>
    <t>(6)
勤務
形態</t>
    <phoneticPr fontId="2"/>
  </si>
  <si>
    <t>(7)
資格</t>
    <rPh sb="4" eb="6">
      <t>シカク</t>
    </rPh>
    <phoneticPr fontId="1"/>
  </si>
  <si>
    <t>(8) 氏　名</t>
    <phoneticPr fontId="2"/>
  </si>
  <si>
    <t>(9)</t>
    <phoneticPr fontId="1"/>
  </si>
  <si>
    <r>
      <t xml:space="preserve">(11)
</t>
    </r>
    <r>
      <rPr>
        <sz val="11"/>
        <rFont val="HGSｺﾞｼｯｸM"/>
        <family val="3"/>
        <charset val="128"/>
      </rPr>
      <t>週平均
勤務時間数</t>
    </r>
    <rPh sb="6" eb="8">
      <t>ヘイキン</t>
    </rPh>
    <rPh sb="9" eb="11">
      <t>キンム</t>
    </rPh>
    <rPh sb="11" eb="13">
      <t>ジカン</t>
    </rPh>
    <rPh sb="13" eb="14">
      <t>スウ</t>
    </rPh>
    <phoneticPr fontId="2"/>
  </si>
  <si>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</si>
  <si>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(13)【任意入力】人員基準の確認（介護支援専門員（居宅介護支援））</t>
    <rPh sb="5" eb="7">
      <t>ニンイ</t>
    </rPh>
    <rPh sb="7" eb="9">
      <t>ニュウリョク</t>
    </rPh>
    <rPh sb="10" eb="12">
      <t>ジンイン</t>
    </rPh>
    <rPh sb="12" eb="14">
      <t>キジュン</t>
    </rPh>
    <rPh sb="15" eb="17">
      <t>カクニン</t>
    </rPh>
    <rPh sb="18" eb="20">
      <t>カイゴ</t>
    </rPh>
    <rPh sb="20" eb="22">
      <t>シエン</t>
    </rPh>
    <rPh sb="22" eb="25">
      <t>センモンイン</t>
    </rPh>
    <rPh sb="26" eb="28">
      <t>キョタク</t>
    </rPh>
    <rPh sb="28" eb="30">
      <t>カイゴ</t>
    </rPh>
    <rPh sb="30" eb="32">
      <t>シエン</t>
    </rPh>
    <phoneticPr fontId="1"/>
  </si>
  <si>
    <t>　(4) 利用者の数（新規・再開の場合は推定数）を入力してください。</t>
    <rPh sb="5" eb="8">
      <t>リヨウシャ</t>
    </rPh>
    <rPh sb="9" eb="10">
      <t>カズ</t>
    </rPh>
    <rPh sb="11" eb="13">
      <t>シンキ</t>
    </rPh>
    <rPh sb="14" eb="16">
      <t>サイカイ</t>
    </rPh>
    <rPh sb="17" eb="19">
      <t>バアイ</t>
    </rPh>
    <rPh sb="20" eb="23">
      <t>スイテイスウ</t>
    </rPh>
    <rPh sb="25" eb="27">
      <t>ニュウリョク</t>
    </rPh>
    <phoneticPr fontId="1"/>
  </si>
  <si>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</si>
  <si>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</si>
  <si>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</si>
  <si>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　(8) 従業者の氏名を記入してください。</t>
    <rPh sb="5" eb="8">
      <t>ジュウギョウシャ</t>
    </rPh>
    <rPh sb="9" eb="11">
      <t>シメイ</t>
    </rPh>
    <rPh sb="12" eb="14">
      <t>キニュウ</t>
    </rPh>
    <phoneticPr fontId="1"/>
  </si>
  <si>
    <t>　(9)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</si>
  <si>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1"/>
  </si>
  <si>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</si>
  <si>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</si>
  <si>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　(13)【任意入力】 常勤換算による配置が求められる職種について、各欄に該当する数字を入力し、常勤換算後の人数を算出してください。</t>
    <rPh sb="6" eb="8">
      <t>ニンイ</t>
    </rPh>
    <rPh sb="8" eb="10">
      <t>ニュウリョク</t>
    </rPh>
    <rPh sb="12" eb="14">
      <t>ジョウキン</t>
    </rPh>
    <rPh sb="14" eb="16">
      <t>カンサン</t>
    </rPh>
    <rPh sb="19" eb="21">
      <t>ハイチ</t>
    </rPh>
    <rPh sb="22" eb="23">
      <t>モト</t>
    </rPh>
    <rPh sb="27" eb="29">
      <t>ショクシュ</t>
    </rPh>
    <rPh sb="34" eb="35">
      <t>カク</t>
    </rPh>
    <rPh sb="35" eb="36">
      <t>ラン</t>
    </rPh>
    <rPh sb="37" eb="39">
      <t>ガイトウ</t>
    </rPh>
    <rPh sb="41" eb="43">
      <t>スウジ</t>
    </rPh>
    <rPh sb="44" eb="46">
      <t>ニュウリョク</t>
    </rPh>
    <rPh sb="48" eb="50">
      <t>ジョウキン</t>
    </rPh>
    <rPh sb="50" eb="52">
      <t>カンサン</t>
    </rPh>
    <rPh sb="52" eb="53">
      <t>ゴ</t>
    </rPh>
    <rPh sb="54" eb="56">
      <t>ニンズウ</t>
    </rPh>
    <rPh sb="57" eb="59">
      <t>サンシュツ</t>
    </rPh>
    <phoneticPr fontId="1"/>
  </si>
  <si>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1"/>
  </si>
  <si>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1"/>
  </si>
  <si>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1"/>
  </si>
  <si>
    <t>（標準様式1）</t>
    <rPh sb="1" eb="3">
      <t>ヒョウジュン</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</si>
</sst>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0;[Red]\-#,##0.0"/>
    <numFmt numFmtId="178" formatCode="#,##0.0&quot;人&quot;"/>
    <numFmt numFmtId="179" formatCode="#,##0&quot;人&quot;"/>
    <numFmt numFmtId="180" formatCode="#,##0.##"/>
    <numFmt numFmtId="181" formatCode="#,##0.0#"/>
  </numFmts>
  <fonts count="20"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1"/>
      <color rgb="FF000000"/>
      <name val="游ゴシック"/>
      <family val="3"/>
      <charset val="128"/>
      <scheme val="minor"/>
    </font>
    <font>
      <sz val="11"/>
      <color rgb="FF000000"/>
      <name val="Calibri"/>
      <family val="2"/>
    </font>
    <font>
      <sz val="14"/>
      <color rgb="FFFF0000"/>
      <name val="HGSｺﾞｼｯｸM"/>
      <family val="3"/>
      <charset val="128"/>
    </font>
    <font>
      <sz val="16"/>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6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280">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8" fillId="0" borderId="0" xfId="0" applyFont="1" applyFill="1" applyAlignment="1">
      <alignment vertical="center"/>
    </xf>
    <xf numFmtId="0" fontId="8" fillId="0" borderId="0" xfId="0" applyFont="1" applyFill="1" applyAlignment="1">
      <alignment horizontal="right" vertical="center"/>
    </xf>
    <xf numFmtId="0" fontId="4"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Border="1" applyAlignment="1">
      <alignment vertical="center" wrapText="1"/>
    </xf>
    <xf numFmtId="0" fontId="4" fillId="0" borderId="0" xfId="0" applyFont="1" applyFill="1" applyBorder="1" applyAlignment="1">
      <alignment horizontal="justify" vertical="center" wrapText="1"/>
    </xf>
    <xf numFmtId="0" fontId="7" fillId="0" borderId="0" xfId="0" applyFont="1" applyFill="1" applyAlignment="1">
      <alignment vertical="center"/>
    </xf>
    <xf numFmtId="0" fontId="0" fillId="3" borderId="0" xfId="0" applyFill="1">
      <alignment vertical="center"/>
    </xf>
    <xf numFmtId="0" fontId="4" fillId="3" borderId="0" xfId="0" applyFont="1" applyFill="1" applyAlignment="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pplyBorder="1" applyAlignment="1">
      <alignment horizontal="left" vertical="center"/>
    </xf>
    <xf numFmtId="0" fontId="5" fillId="3" borderId="0" xfId="0" applyFont="1" applyFill="1" applyBorder="1" applyAlignment="1">
      <alignment vertical="center"/>
    </xf>
    <xf numFmtId="0" fontId="4" fillId="3" borderId="0" xfId="0" applyFont="1" applyFill="1" applyBorder="1" applyAlignment="1">
      <alignment vertical="center"/>
    </xf>
    <xf numFmtId="0" fontId="5" fillId="3" borderId="0" xfId="0" applyFont="1" applyFill="1" applyBorder="1" applyAlignment="1">
      <alignment vertical="center" shrinkToFit="1"/>
    </xf>
    <xf numFmtId="0" fontId="12" fillId="3" borderId="0" xfId="0" applyFont="1" applyFill="1" applyBorder="1" applyAlignment="1">
      <alignment vertical="center" shrinkToFit="1"/>
    </xf>
    <xf numFmtId="0" fontId="9" fillId="3" borderId="0" xfId="0" applyFont="1" applyFill="1" applyAlignment="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4"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8" fillId="0" borderId="0" xfId="0" applyFont="1" applyFill="1" applyAlignment="1" applyProtection="1">
      <alignment vertical="center"/>
      <protection locked="0"/>
    </xf>
    <xf numFmtId="0" fontId="8" fillId="0" borderId="0" xfId="0" applyFont="1" applyFill="1" applyAlignment="1" applyProtection="1">
      <alignment horizontal="right" vertical="center"/>
      <protection locked="0"/>
    </xf>
    <xf numFmtId="0" fontId="7" fillId="0" borderId="0" xfId="0" applyFont="1" applyFill="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Border="1" applyAlignment="1" applyProtection="1">
      <alignment vertical="center"/>
      <protection locked="0"/>
    </xf>
    <xf numFmtId="0" fontId="7" fillId="0" borderId="0" xfId="0" applyFont="1" applyFill="1" applyAlignment="1" applyProtection="1">
      <alignment vertical="center"/>
    </xf>
    <xf numFmtId="0" fontId="7" fillId="0" borderId="0" xfId="0" applyFont="1" applyFill="1" applyAlignment="1" applyProtection="1">
      <alignment horizontal="left" vertical="center"/>
    </xf>
    <xf numFmtId="0" fontId="8" fillId="0" borderId="0" xfId="0" applyFont="1" applyFill="1" applyAlignment="1" applyProtection="1">
      <alignment horizontal="left" vertical="center"/>
    </xf>
    <xf numFmtId="0" fontId="8" fillId="0" borderId="0" xfId="0" applyFont="1" applyFill="1" applyAlignment="1" applyProtection="1">
      <alignment horizontal="right" vertical="center"/>
    </xf>
    <xf numFmtId="0" fontId="6" fillId="0" borderId="0" xfId="0" applyFont="1" applyFill="1" applyAlignment="1" applyProtection="1">
      <alignment horizontal="left" vertical="center"/>
    </xf>
    <xf numFmtId="0" fontId="8" fillId="0" borderId="0" xfId="0" applyFont="1" applyFill="1" applyAlignment="1" applyProtection="1">
      <alignment vertical="center"/>
    </xf>
    <xf numFmtId="0" fontId="6" fillId="0" borderId="0" xfId="0" applyFont="1" applyFill="1" applyAlignment="1" applyProtection="1">
      <alignment horizontal="right" vertical="center"/>
    </xf>
    <xf numFmtId="0" fontId="6" fillId="0" borderId="0" xfId="0" applyFont="1" applyFill="1" applyAlignment="1" applyProtection="1">
      <alignment vertical="center"/>
    </xf>
    <xf numFmtId="0" fontId="6" fillId="3" borderId="0" xfId="0" applyFont="1" applyFill="1" applyAlignment="1" applyProtection="1">
      <alignment horizontal="center" vertical="center"/>
    </xf>
    <xf numFmtId="0" fontId="6" fillId="3" borderId="0" xfId="0" applyFont="1" applyFill="1" applyAlignment="1" applyProtection="1">
      <alignment horizontal="right" vertical="center"/>
    </xf>
    <xf numFmtId="0" fontId="6" fillId="3" borderId="0" xfId="0" applyFont="1" applyFill="1" applyAlignment="1" applyProtection="1">
      <alignment vertical="center"/>
    </xf>
    <xf numFmtId="0" fontId="8" fillId="0" borderId="0" xfId="0" applyFont="1" applyFill="1" applyAlignment="1" applyProtection="1">
      <alignment horizontal="center" vertical="center"/>
    </xf>
    <xf numFmtId="0" fontId="7" fillId="0" borderId="0" xfId="0" quotePrefix="1" applyFont="1" applyFill="1" applyAlignment="1" applyProtection="1">
      <alignment horizontal="center" vertical="center"/>
    </xf>
    <xf numFmtId="0" fontId="7" fillId="3" borderId="0" xfId="0" applyFont="1" applyFill="1" applyBorder="1" applyAlignment="1" applyProtection="1">
      <alignment vertical="center"/>
    </xf>
    <xf numFmtId="0" fontId="8" fillId="3" borderId="0" xfId="0" applyFont="1" applyFill="1" applyBorder="1" applyAlignment="1" applyProtection="1">
      <alignment horizontal="right" vertical="center"/>
    </xf>
    <xf numFmtId="0" fontId="8" fillId="3" borderId="0" xfId="0" applyFont="1" applyFill="1" applyBorder="1" applyProtection="1">
      <alignmen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7" fillId="3" borderId="0" xfId="0" applyFont="1" applyFill="1" applyBorder="1" applyAlignment="1" applyProtection="1">
      <alignment horizontal="center" vertical="center"/>
    </xf>
    <xf numFmtId="0" fontId="8" fillId="3" borderId="0" xfId="0" applyFont="1" applyFill="1" applyBorder="1" applyAlignment="1" applyProtection="1">
      <alignment vertical="center"/>
    </xf>
    <xf numFmtId="0" fontId="15" fillId="3" borderId="0" xfId="0" applyFont="1" applyFill="1" applyBorder="1" applyAlignment="1" applyProtection="1">
      <alignment horizontal="centerContinuous" vertical="center"/>
    </xf>
    <xf numFmtId="0" fontId="7" fillId="3" borderId="0" xfId="0" applyFont="1" applyFill="1" applyBorder="1" applyAlignment="1" applyProtection="1">
      <alignment horizontal="centerContinuous" vertical="center"/>
    </xf>
    <xf numFmtId="0" fontId="7" fillId="3" borderId="0" xfId="0" applyFont="1" applyFill="1" applyBorder="1" applyProtection="1">
      <alignment vertical="center"/>
    </xf>
    <xf numFmtId="0" fontId="7" fillId="0" borderId="0" xfId="0" applyFont="1" applyBorder="1" applyProtection="1">
      <alignment vertical="center"/>
    </xf>
    <xf numFmtId="0" fontId="7" fillId="0" borderId="0" xfId="0" applyFont="1" applyProtection="1">
      <alignment vertical="center"/>
    </xf>
    <xf numFmtId="0" fontId="15" fillId="0" borderId="0" xfId="0" applyFont="1" applyProtection="1">
      <alignment vertical="center"/>
    </xf>
    <xf numFmtId="20" fontId="7" fillId="3" borderId="0" xfId="0" applyNumberFormat="1" applyFont="1" applyFill="1" applyBorder="1" applyAlignment="1" applyProtection="1">
      <alignment vertical="center"/>
    </xf>
    <xf numFmtId="20" fontId="7" fillId="3" borderId="0" xfId="0" applyNumberFormat="1" applyFont="1" applyFill="1" applyBorder="1" applyAlignment="1" applyProtection="1">
      <alignment horizontal="center" vertical="center"/>
    </xf>
    <xf numFmtId="176" fontId="7" fillId="3" borderId="0" xfId="0" applyNumberFormat="1" applyFont="1" applyFill="1" applyBorder="1" applyAlignment="1" applyProtection="1">
      <alignment vertical="center"/>
    </xf>
    <xf numFmtId="0" fontId="7" fillId="3" borderId="0" xfId="0" applyFont="1" applyFill="1" applyBorder="1" applyAlignment="1" applyProtection="1">
      <alignment horizontal="left" vertical="center"/>
    </xf>
    <xf numFmtId="0" fontId="7" fillId="0" borderId="0" xfId="0" applyFont="1" applyBorder="1" applyAlignment="1" applyProtection="1">
      <alignment horizontal="center" vertical="center"/>
    </xf>
    <xf numFmtId="0" fontId="15" fillId="0" borderId="0" xfId="0" applyFont="1" applyFill="1" applyAlignment="1" applyProtection="1">
      <alignment vertical="center"/>
    </xf>
    <xf numFmtId="0" fontId="15"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7" fillId="0" borderId="0" xfId="0" applyFont="1" applyFill="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horizontal="right" vertical="center"/>
    </xf>
    <xf numFmtId="0" fontId="9"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horizontal="left" vertical="center"/>
    </xf>
    <xf numFmtId="0" fontId="4" fillId="0" borderId="0" xfId="0" applyFont="1" applyFill="1" applyAlignment="1" applyProtection="1">
      <alignment horizontal="right" vertical="center"/>
      <protection locked="0"/>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vertical="center" wrapText="1"/>
      <protection locked="0"/>
    </xf>
    <xf numFmtId="0" fontId="4" fillId="0" borderId="0" xfId="0" applyFont="1" applyFill="1" applyBorder="1" applyAlignment="1" applyProtection="1">
      <alignment horizontal="justify" vertical="center" wrapText="1"/>
      <protection locked="0"/>
    </xf>
    <xf numFmtId="0" fontId="16" fillId="0" borderId="0" xfId="0" applyFont="1" applyAlignment="1">
      <alignment horizontal="left" vertical="center"/>
    </xf>
    <xf numFmtId="0" fontId="16" fillId="3" borderId="0" xfId="0" applyFont="1" applyFill="1" applyAlignment="1">
      <alignment horizontal="left" vertical="center"/>
    </xf>
    <xf numFmtId="0" fontId="7" fillId="0" borderId="53" xfId="0" applyFont="1" applyFill="1" applyBorder="1" applyAlignment="1" applyProtection="1">
      <alignment vertical="center"/>
    </xf>
    <xf numFmtId="0" fontId="7" fillId="0" borderId="37" xfId="0" applyFont="1" applyFill="1" applyBorder="1" applyAlignment="1" applyProtection="1">
      <alignment vertical="center"/>
    </xf>
    <xf numFmtId="0" fontId="7" fillId="0" borderId="54" xfId="0" applyFont="1" applyFill="1" applyBorder="1" applyAlignment="1" applyProtection="1">
      <alignment vertical="center"/>
    </xf>
    <xf numFmtId="0" fontId="15" fillId="0" borderId="9" xfId="0" applyFont="1" applyFill="1" applyBorder="1" applyAlignment="1" applyProtection="1">
      <alignment horizontal="center" vertical="center"/>
    </xf>
    <xf numFmtId="0" fontId="15" fillId="0" borderId="10" xfId="0" applyFont="1" applyFill="1" applyBorder="1" applyAlignment="1" applyProtection="1">
      <alignment horizontal="center" vertical="center"/>
    </xf>
    <xf numFmtId="0" fontId="15" fillId="0" borderId="11" xfId="0" applyFont="1" applyFill="1" applyBorder="1" applyAlignment="1" applyProtection="1">
      <alignment horizontal="center" vertical="center"/>
    </xf>
    <xf numFmtId="0" fontId="15" fillId="0" borderId="17" xfId="0" applyNumberFormat="1" applyFont="1" applyFill="1" applyBorder="1" applyAlignment="1" applyProtection="1">
      <alignment horizontal="center" vertical="center" wrapText="1"/>
    </xf>
    <xf numFmtId="0" fontId="15" fillId="0" borderId="18" xfId="0" applyNumberFormat="1" applyFont="1" applyFill="1" applyBorder="1" applyAlignment="1" applyProtection="1">
      <alignment horizontal="center" vertical="center" wrapText="1"/>
    </xf>
    <xf numFmtId="0" fontId="15" fillId="0" borderId="19" xfId="0" applyNumberFormat="1"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xf>
    <xf numFmtId="0" fontId="7" fillId="0" borderId="18" xfId="0" applyNumberFormat="1" applyFont="1" applyFill="1" applyBorder="1" applyAlignment="1" applyProtection="1">
      <alignment horizontal="center" vertical="center" wrapText="1"/>
    </xf>
    <xf numFmtId="0" fontId="15" fillId="0" borderId="0" xfId="0" applyFont="1" applyFill="1" applyBorder="1" applyAlignment="1" applyProtection="1">
      <alignment horizontal="centerContinuous" vertical="center"/>
    </xf>
    <xf numFmtId="0" fontId="15" fillId="0" borderId="0" xfId="0" applyFont="1" applyFill="1" applyBorder="1" applyAlignment="1" applyProtection="1">
      <alignment vertical="center" shrinkToFit="1"/>
    </xf>
    <xf numFmtId="0" fontId="15" fillId="0" borderId="0" xfId="0" applyFont="1" applyFill="1" applyBorder="1" applyAlignment="1" applyProtection="1">
      <alignment vertical="center"/>
    </xf>
    <xf numFmtId="0" fontId="15" fillId="0" borderId="0" xfId="0" applyFont="1" applyFill="1" applyBorder="1" applyAlignment="1" applyProtection="1">
      <alignment horizontal="left" vertical="center"/>
    </xf>
    <xf numFmtId="0" fontId="15" fillId="0" borderId="0" xfId="0" applyFont="1" applyFill="1" applyBorder="1" applyAlignment="1" applyProtection="1">
      <alignment horizontal="center" vertical="center"/>
    </xf>
    <xf numFmtId="0" fontId="15" fillId="3" borderId="0" xfId="0" applyFont="1" applyFill="1" applyBorder="1" applyAlignment="1" applyProtection="1">
      <alignment vertical="center"/>
    </xf>
    <xf numFmtId="0" fontId="15" fillId="3" borderId="0" xfId="0" applyFont="1" applyFill="1" applyBorder="1" applyAlignment="1" applyProtection="1">
      <alignment horizontal="left" vertical="center"/>
    </xf>
    <xf numFmtId="179" fontId="15" fillId="3" borderId="0" xfId="0" applyNumberFormat="1" applyFont="1" applyFill="1" applyBorder="1" applyAlignment="1" applyProtection="1">
      <alignment horizontal="center" vertical="center"/>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right" vertical="center"/>
    </xf>
    <xf numFmtId="0" fontId="18" fillId="0" borderId="0" xfId="0" applyFont="1" applyFill="1" applyBorder="1" applyAlignment="1" applyProtection="1">
      <alignment vertical="center"/>
    </xf>
    <xf numFmtId="0" fontId="15" fillId="0" borderId="0" xfId="0" applyFont="1" applyFill="1" applyBorder="1" applyAlignment="1" applyProtection="1">
      <alignment vertical="center" wrapText="1"/>
    </xf>
    <xf numFmtId="0" fontId="15" fillId="0" borderId="0" xfId="0" applyFont="1" applyFill="1" applyBorder="1" applyAlignment="1" applyProtection="1">
      <alignment horizontal="justify" vertical="center" wrapText="1"/>
    </xf>
    <xf numFmtId="0" fontId="7" fillId="0" borderId="43" xfId="0" applyFont="1" applyFill="1" applyBorder="1" applyAlignment="1" applyProtection="1">
      <alignment vertical="center"/>
    </xf>
    <xf numFmtId="180" fontId="15" fillId="0" borderId="0" xfId="0" applyNumberFormat="1" applyFont="1" applyFill="1" applyAlignment="1" applyProtection="1">
      <alignment vertical="center"/>
    </xf>
    <xf numFmtId="180" fontId="15" fillId="0" borderId="0" xfId="0" applyNumberFormat="1" applyFont="1" applyFill="1" applyBorder="1" applyAlignment="1" applyProtection="1">
      <alignment vertical="center"/>
    </xf>
    <xf numFmtId="0" fontId="19" fillId="3" borderId="0" xfId="0" applyFont="1" applyFill="1">
      <alignment vertical="center"/>
    </xf>
    <xf numFmtId="0" fontId="19" fillId="3" borderId="10" xfId="0" applyFont="1" applyFill="1" applyBorder="1" applyAlignment="1">
      <alignment horizontal="center" vertical="center"/>
    </xf>
    <xf numFmtId="0" fontId="19" fillId="3" borderId="10" xfId="0" applyFont="1" applyFill="1" applyBorder="1">
      <alignment vertical="center"/>
    </xf>
    <xf numFmtId="0" fontId="7" fillId="3" borderId="25" xfId="0" applyFont="1" applyFill="1" applyBorder="1" applyAlignment="1">
      <alignment horizontal="center" vertical="center"/>
    </xf>
    <xf numFmtId="0" fontId="7" fillId="3" borderId="49" xfId="0" applyFont="1" applyFill="1" applyBorder="1" applyAlignment="1">
      <alignment horizontal="center" vertical="center"/>
    </xf>
    <xf numFmtId="0" fontId="7" fillId="3" borderId="30" xfId="0" applyFont="1" applyFill="1" applyBorder="1" applyAlignment="1">
      <alignment horizontal="center" vertical="center"/>
    </xf>
    <xf numFmtId="0" fontId="19" fillId="3" borderId="30" xfId="0" applyFont="1" applyFill="1" applyBorder="1" applyAlignment="1">
      <alignment horizontal="center" vertical="center"/>
    </xf>
    <xf numFmtId="0" fontId="19" fillId="3" borderId="31" xfId="0" applyFont="1" applyFill="1" applyBorder="1" applyAlignment="1">
      <alignment horizontal="center" vertical="center"/>
    </xf>
    <xf numFmtId="0" fontId="7" fillId="3" borderId="5" xfId="0" applyFont="1" applyFill="1" applyBorder="1">
      <alignment vertical="center"/>
    </xf>
    <xf numFmtId="0" fontId="19" fillId="3" borderId="50" xfId="0" applyFont="1" applyFill="1" applyBorder="1">
      <alignment vertical="center"/>
    </xf>
    <xf numFmtId="0" fontId="19" fillId="3" borderId="6" xfId="0" applyFont="1" applyFill="1" applyBorder="1">
      <alignment vertical="center"/>
    </xf>
    <xf numFmtId="0" fontId="7" fillId="3" borderId="9" xfId="0" applyFont="1" applyFill="1" applyBorder="1">
      <alignment vertical="center"/>
    </xf>
    <xf numFmtId="0" fontId="19" fillId="3" borderId="11" xfId="0" applyFont="1" applyFill="1" applyBorder="1">
      <alignment vertical="center"/>
    </xf>
    <xf numFmtId="0" fontId="7" fillId="3" borderId="13"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19" fillId="3" borderId="18" xfId="0" applyFont="1" applyFill="1" applyBorder="1">
      <alignment vertical="center"/>
    </xf>
    <xf numFmtId="0" fontId="19" fillId="3" borderId="19" xfId="0" applyFont="1" applyFill="1" applyBorder="1">
      <alignment vertical="center"/>
    </xf>
    <xf numFmtId="181" fontId="7" fillId="4" borderId="34" xfId="0" applyNumberFormat="1" applyFont="1" applyFill="1" applyBorder="1" applyAlignment="1" applyProtection="1">
      <alignment horizontal="center" vertical="center" shrinkToFit="1"/>
      <protection locked="0"/>
    </xf>
    <xf numFmtId="181" fontId="7" fillId="4" borderId="35" xfId="0" applyNumberFormat="1" applyFont="1" applyFill="1" applyBorder="1" applyAlignment="1" applyProtection="1">
      <alignment horizontal="center" vertical="center" shrinkToFit="1"/>
      <protection locked="0"/>
    </xf>
    <xf numFmtId="181" fontId="7" fillId="4" borderId="36" xfId="0" applyNumberFormat="1" applyFont="1" applyFill="1" applyBorder="1" applyAlignment="1" applyProtection="1">
      <alignment horizontal="center" vertical="center" shrinkToFit="1"/>
      <protection locked="0"/>
    </xf>
    <xf numFmtId="181" fontId="7" fillId="4" borderId="38" xfId="0" applyNumberFormat="1" applyFont="1" applyFill="1" applyBorder="1" applyAlignment="1" applyProtection="1">
      <alignment horizontal="center" vertical="center" shrinkToFit="1"/>
      <protection locked="0"/>
    </xf>
    <xf numFmtId="181" fontId="7" fillId="4" borderId="39" xfId="0" applyNumberFormat="1" applyFont="1" applyFill="1" applyBorder="1" applyAlignment="1" applyProtection="1">
      <alignment horizontal="center" vertical="center" shrinkToFit="1"/>
      <protection locked="0"/>
    </xf>
    <xf numFmtId="181" fontId="7" fillId="4" borderId="40" xfId="0" applyNumberFormat="1" applyFont="1" applyFill="1" applyBorder="1" applyAlignment="1" applyProtection="1">
      <alignment horizontal="center" vertical="center" shrinkToFit="1"/>
      <protection locked="0"/>
    </xf>
    <xf numFmtId="181" fontId="7" fillId="4" borderId="17" xfId="0" applyNumberFormat="1" applyFont="1" applyFill="1" applyBorder="1" applyAlignment="1" applyProtection="1">
      <alignment horizontal="center" vertical="center" shrinkToFit="1"/>
      <protection locked="0"/>
    </xf>
    <xf numFmtId="181" fontId="7" fillId="4" borderId="18" xfId="0" applyNumberFormat="1" applyFont="1" applyFill="1" applyBorder="1" applyAlignment="1" applyProtection="1">
      <alignment horizontal="center" vertical="center" shrinkToFit="1"/>
      <protection locked="0"/>
    </xf>
    <xf numFmtId="181" fontId="7" fillId="4" borderId="19" xfId="0" applyNumberFormat="1" applyFont="1" applyFill="1" applyBorder="1" applyAlignment="1" applyProtection="1">
      <alignment horizontal="center" vertical="center" shrinkToFit="1"/>
      <protection locked="0"/>
    </xf>
    <xf numFmtId="181" fontId="7" fillId="4" borderId="9" xfId="0" applyNumberFormat="1" applyFont="1" applyFill="1" applyBorder="1" applyAlignment="1" applyProtection="1">
      <alignment horizontal="center" vertical="center" shrinkToFit="1"/>
      <protection locked="0"/>
    </xf>
    <xf numFmtId="181" fontId="7" fillId="4" borderId="10" xfId="0" applyNumberFormat="1" applyFont="1" applyFill="1" applyBorder="1" applyAlignment="1" applyProtection="1">
      <alignment horizontal="center" vertical="center" shrinkToFit="1"/>
      <protection locked="0"/>
    </xf>
    <xf numFmtId="181" fontId="7" fillId="4" borderId="11" xfId="0" applyNumberFormat="1" applyFont="1" applyFill="1" applyBorder="1" applyAlignment="1" applyProtection="1">
      <alignment horizontal="center" vertical="center" shrinkToFit="1"/>
      <protection locked="0"/>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center" vertical="center"/>
    </xf>
    <xf numFmtId="179" fontId="15" fillId="3" borderId="0" xfId="0" applyNumberFormat="1" applyFont="1" applyFill="1" applyBorder="1" applyAlignment="1" applyProtection="1">
      <alignment horizontal="center" vertical="center"/>
    </xf>
    <xf numFmtId="0" fontId="19" fillId="3" borderId="10" xfId="0" applyFont="1" applyFill="1" applyBorder="1" applyAlignment="1">
      <alignment vertical="center" shrinkToFit="1"/>
    </xf>
    <xf numFmtId="0" fontId="19" fillId="3" borderId="4" xfId="0" applyFont="1" applyFill="1" applyBorder="1" applyAlignment="1">
      <alignment horizontal="center" vertical="center" shrinkToFit="1"/>
    </xf>
    <xf numFmtId="176" fontId="15" fillId="3" borderId="0" xfId="0" applyNumberFormat="1" applyFont="1" applyFill="1" applyBorder="1" applyAlignment="1" applyProtection="1">
      <alignment vertical="center"/>
    </xf>
    <xf numFmtId="177" fontId="15" fillId="3" borderId="0" xfId="1" applyNumberFormat="1" applyFont="1" applyFill="1" applyBorder="1" applyAlignment="1" applyProtection="1">
      <alignment vertical="center"/>
    </xf>
    <xf numFmtId="0" fontId="4" fillId="0" borderId="2" xfId="0" applyFont="1" applyFill="1" applyBorder="1" applyAlignment="1" applyProtection="1">
      <alignmen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7" fillId="0" borderId="0" xfId="0" applyFont="1" applyBorder="1" applyAlignment="1" applyProtection="1">
      <alignment vertical="center"/>
    </xf>
    <xf numFmtId="0" fontId="7" fillId="0" borderId="0" xfId="0" applyFont="1" applyAlignment="1" applyProtection="1">
      <alignment horizontal="center" vertical="center"/>
    </xf>
    <xf numFmtId="0" fontId="7" fillId="0" borderId="0" xfId="0" applyFont="1" applyAlignment="1" applyProtection="1">
      <alignment horizontal="right" vertical="center"/>
    </xf>
    <xf numFmtId="0" fontId="15" fillId="0" borderId="0" xfId="0" applyFont="1">
      <alignment vertical="center"/>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4" borderId="58" xfId="0" applyFont="1" applyFill="1" applyBorder="1" applyAlignment="1" applyProtection="1">
      <alignment horizontal="center" vertical="center"/>
      <protection locked="0"/>
    </xf>
    <xf numFmtId="0" fontId="7" fillId="4" borderId="59" xfId="0" applyFont="1" applyFill="1" applyBorder="1" applyAlignment="1" applyProtection="1">
      <alignment horizontal="center" vertical="center"/>
      <protection locked="0"/>
    </xf>
    <xf numFmtId="0" fontId="7" fillId="3" borderId="13" xfId="0" applyNumberFormat="1" applyFont="1" applyFill="1" applyBorder="1" applyAlignment="1" applyProtection="1">
      <alignment horizontal="center" vertical="center"/>
    </xf>
    <xf numFmtId="0" fontId="7" fillId="3" borderId="12" xfId="0" applyNumberFormat="1" applyFont="1" applyFill="1" applyBorder="1" applyAlignment="1" applyProtection="1">
      <alignment horizontal="center" vertical="center"/>
    </xf>
    <xf numFmtId="0" fontId="8" fillId="2"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0" borderId="0" xfId="0" applyFont="1" applyFill="1" applyAlignment="1" applyProtection="1">
      <alignment horizontal="center" vertical="center"/>
    </xf>
    <xf numFmtId="0" fontId="7" fillId="2" borderId="10" xfId="0" applyFont="1" applyFill="1" applyBorder="1" applyAlignment="1" applyProtection="1">
      <alignment horizontal="center" vertical="center"/>
      <protection locked="0"/>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32" xfId="0" applyFont="1" applyFill="1" applyBorder="1" applyAlignment="1" applyProtection="1">
      <alignment horizontal="center" vertical="center" wrapText="1"/>
    </xf>
    <xf numFmtId="0" fontId="4" fillId="0" borderId="33"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wrapText="1"/>
    </xf>
    <xf numFmtId="0" fontId="7" fillId="0" borderId="24" xfId="0" applyFont="1" applyFill="1" applyBorder="1" applyAlignment="1" applyProtection="1">
      <alignment horizontal="center" vertical="center"/>
    </xf>
    <xf numFmtId="0" fontId="7" fillId="0" borderId="22" xfId="0" applyFont="1" applyFill="1" applyBorder="1" applyAlignment="1" applyProtection="1">
      <alignment horizontal="center" vertical="center"/>
    </xf>
    <xf numFmtId="0" fontId="7" fillId="0" borderId="23" xfId="0" applyFont="1" applyFill="1" applyBorder="1" applyAlignment="1" applyProtection="1">
      <alignment horizontal="center" vertical="center"/>
    </xf>
    <xf numFmtId="0" fontId="7" fillId="0" borderId="20" xfId="0" applyFont="1" applyFill="1" applyBorder="1" applyAlignment="1" applyProtection="1">
      <alignment horizontal="center" vertical="center"/>
    </xf>
    <xf numFmtId="0" fontId="7" fillId="0" borderId="41" xfId="0" applyFont="1" applyFill="1" applyBorder="1" applyAlignment="1" applyProtection="1">
      <alignment horizontal="center" vertical="center"/>
    </xf>
    <xf numFmtId="0" fontId="7" fillId="0" borderId="42" xfId="0" applyFont="1" applyFill="1" applyBorder="1" applyAlignment="1" applyProtection="1">
      <alignment horizontal="center" vertical="center"/>
    </xf>
    <xf numFmtId="0" fontId="7" fillId="0" borderId="2" xfId="0" applyFont="1" applyFill="1" applyBorder="1" applyAlignment="1" applyProtection="1">
      <alignment horizontal="center" vertical="center" wrapText="1"/>
    </xf>
    <xf numFmtId="0" fontId="7" fillId="0" borderId="28"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0" borderId="27"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26"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16" xfId="0" applyFont="1" applyFill="1" applyBorder="1" applyAlignment="1" applyProtection="1">
      <alignment horizontal="center" vertical="center" wrapText="1"/>
    </xf>
    <xf numFmtId="0" fontId="7" fillId="0" borderId="21" xfId="0" quotePrefix="1"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4" borderId="45" xfId="0" applyFont="1" applyFill="1" applyBorder="1" applyAlignment="1" applyProtection="1">
      <alignment horizontal="left" vertical="center" wrapText="1"/>
      <protection locked="0"/>
    </xf>
    <xf numFmtId="0" fontId="7" fillId="4" borderId="52" xfId="0" applyFont="1" applyFill="1" applyBorder="1" applyAlignment="1" applyProtection="1">
      <alignment horizontal="left" vertical="center" wrapText="1"/>
      <protection locked="0"/>
    </xf>
    <xf numFmtId="0" fontId="7" fillId="4" borderId="48" xfId="0" applyFont="1" applyFill="1" applyBorder="1" applyAlignment="1" applyProtection="1">
      <alignment horizontal="left" vertical="center" wrapText="1"/>
      <protection locked="0"/>
    </xf>
    <xf numFmtId="0" fontId="4" fillId="2" borderId="24"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shrinkToFit="1"/>
      <protection locked="0"/>
    </xf>
    <xf numFmtId="0" fontId="7" fillId="2" borderId="22" xfId="0"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wrapText="1"/>
      <protection locked="0"/>
    </xf>
    <xf numFmtId="0" fontId="7" fillId="4" borderId="22" xfId="0" applyFont="1" applyFill="1" applyBorder="1" applyAlignment="1" applyProtection="1">
      <alignment horizontal="center" vertical="center" wrapText="1"/>
      <protection locked="0"/>
    </xf>
    <xf numFmtId="0" fontId="7" fillId="4" borderId="23" xfId="0" applyFont="1" applyFill="1" applyBorder="1" applyAlignment="1" applyProtection="1">
      <alignment horizontal="center" vertical="center" wrapText="1"/>
      <protection locked="0"/>
    </xf>
    <xf numFmtId="181" fontId="8" fillId="3" borderId="24" xfId="0" applyNumberFormat="1" applyFont="1" applyFill="1" applyBorder="1" applyAlignment="1" applyProtection="1">
      <alignment horizontal="center" vertical="center" wrapText="1"/>
    </xf>
    <xf numFmtId="181" fontId="8" fillId="3" borderId="23" xfId="0" applyNumberFormat="1" applyFont="1" applyFill="1" applyBorder="1" applyAlignment="1" applyProtection="1">
      <alignment horizontal="center" vertical="center" wrapText="1"/>
    </xf>
    <xf numFmtId="181" fontId="8" fillId="3" borderId="24" xfId="1" applyNumberFormat="1" applyFont="1" applyFill="1" applyBorder="1" applyAlignment="1" applyProtection="1">
      <alignment horizontal="center" vertical="center" wrapText="1"/>
    </xf>
    <xf numFmtId="181" fontId="8" fillId="3" borderId="23" xfId="1" applyNumberFormat="1" applyFont="1" applyFill="1" applyBorder="1" applyAlignment="1" applyProtection="1">
      <alignment horizontal="center" vertical="center" wrapText="1"/>
    </xf>
    <xf numFmtId="0" fontId="7" fillId="4" borderId="24" xfId="0" applyFont="1" applyFill="1" applyBorder="1" applyAlignment="1" applyProtection="1">
      <alignment horizontal="left" vertical="center" wrapText="1"/>
      <protection locked="0"/>
    </xf>
    <xf numFmtId="0" fontId="7" fillId="4" borderId="22" xfId="0" applyFont="1" applyFill="1" applyBorder="1" applyAlignment="1" applyProtection="1">
      <alignment horizontal="left" vertical="center" wrapText="1"/>
      <protection locked="0"/>
    </xf>
    <xf numFmtId="0" fontId="7" fillId="4" borderId="23" xfId="0" applyFont="1" applyFill="1" applyBorder="1" applyAlignment="1" applyProtection="1">
      <alignment horizontal="left" vertical="center" wrapText="1"/>
      <protection locked="0"/>
    </xf>
    <xf numFmtId="0" fontId="4" fillId="2" borderId="45" xfId="0" applyFont="1" applyFill="1" applyBorder="1" applyAlignment="1" applyProtection="1">
      <alignment horizontal="center" vertical="center" wrapText="1"/>
      <protection locked="0"/>
    </xf>
    <xf numFmtId="0" fontId="4"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wrapText="1"/>
      <protection locked="0"/>
    </xf>
    <xf numFmtId="0" fontId="7"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shrinkToFit="1"/>
      <protection locked="0"/>
    </xf>
    <xf numFmtId="0" fontId="7" fillId="2" borderId="52" xfId="0" applyFont="1" applyFill="1" applyBorder="1" applyAlignment="1" applyProtection="1">
      <alignment horizontal="center" vertical="center" shrinkToFit="1"/>
      <protection locked="0"/>
    </xf>
    <xf numFmtId="0" fontId="7" fillId="2" borderId="46" xfId="0" applyFont="1" applyFill="1" applyBorder="1" applyAlignment="1" applyProtection="1">
      <alignment horizontal="center" vertical="center" shrinkToFit="1"/>
      <protection locked="0"/>
    </xf>
    <xf numFmtId="0" fontId="7" fillId="4" borderId="51" xfId="0" applyFont="1" applyFill="1" applyBorder="1" applyAlignment="1" applyProtection="1">
      <alignment horizontal="center" vertical="center" wrapText="1"/>
      <protection locked="0"/>
    </xf>
    <xf numFmtId="0" fontId="7" fillId="4" borderId="52" xfId="0" applyFont="1" applyFill="1" applyBorder="1" applyAlignment="1" applyProtection="1">
      <alignment horizontal="center" vertical="center" wrapText="1"/>
      <protection locked="0"/>
    </xf>
    <xf numFmtId="0" fontId="7" fillId="4" borderId="48" xfId="0" applyFont="1" applyFill="1" applyBorder="1" applyAlignment="1" applyProtection="1">
      <alignment horizontal="center" vertical="center" wrapText="1"/>
      <protection locked="0"/>
    </xf>
    <xf numFmtId="181" fontId="8" fillId="3" borderId="45" xfId="0" applyNumberFormat="1" applyFont="1" applyFill="1" applyBorder="1" applyAlignment="1" applyProtection="1">
      <alignment horizontal="center" vertical="center" wrapText="1"/>
    </xf>
    <xf numFmtId="181" fontId="8" fillId="3" borderId="48" xfId="0" applyNumberFormat="1" applyFont="1" applyFill="1" applyBorder="1" applyAlignment="1" applyProtection="1">
      <alignment horizontal="center" vertical="center" wrapText="1"/>
    </xf>
    <xf numFmtId="181" fontId="8" fillId="3" borderId="45" xfId="1" applyNumberFormat="1" applyFont="1" applyFill="1" applyBorder="1" applyAlignment="1" applyProtection="1">
      <alignment horizontal="center" vertical="center" wrapText="1"/>
    </xf>
    <xf numFmtId="181" fontId="8" fillId="3" borderId="48" xfId="1" applyNumberFormat="1" applyFont="1" applyFill="1" applyBorder="1" applyAlignment="1" applyProtection="1">
      <alignment horizontal="center" vertical="center" wrapText="1"/>
    </xf>
    <xf numFmtId="0" fontId="4" fillId="2" borderId="47" xfId="0" applyFont="1" applyFill="1" applyBorder="1" applyAlignment="1" applyProtection="1">
      <alignment horizontal="center" vertical="center" wrapText="1"/>
      <protection locked="0"/>
    </xf>
    <xf numFmtId="0" fontId="4"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wrapText="1"/>
      <protection locked="0"/>
    </xf>
    <xf numFmtId="0" fontId="7"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shrinkToFit="1"/>
      <protection locked="0"/>
    </xf>
    <xf numFmtId="0" fontId="7" fillId="2" borderId="56" xfId="0" applyFont="1" applyFill="1" applyBorder="1" applyAlignment="1" applyProtection="1">
      <alignment horizontal="center" vertical="center" shrinkToFit="1"/>
      <protection locked="0"/>
    </xf>
    <xf numFmtId="0" fontId="7" fillId="2" borderId="44" xfId="0" applyFont="1" applyFill="1" applyBorder="1" applyAlignment="1" applyProtection="1">
      <alignment horizontal="center" vertical="center" shrinkToFit="1"/>
      <protection locked="0"/>
    </xf>
    <xf numFmtId="0" fontId="7" fillId="4" borderId="55" xfId="0" applyFont="1" applyFill="1" applyBorder="1" applyAlignment="1" applyProtection="1">
      <alignment horizontal="center" vertical="center" wrapText="1"/>
      <protection locked="0"/>
    </xf>
    <xf numFmtId="0" fontId="7" fillId="4" borderId="56" xfId="0" applyFont="1" applyFill="1" applyBorder="1" applyAlignment="1" applyProtection="1">
      <alignment horizontal="center" vertical="center" wrapText="1"/>
      <protection locked="0"/>
    </xf>
    <xf numFmtId="0" fontId="7" fillId="4" borderId="57" xfId="0" applyFont="1" applyFill="1" applyBorder="1" applyAlignment="1" applyProtection="1">
      <alignment horizontal="center" vertical="center" wrapText="1"/>
      <protection locked="0"/>
    </xf>
    <xf numFmtId="181" fontId="8" fillId="3" borderId="47" xfId="0" applyNumberFormat="1" applyFont="1" applyFill="1" applyBorder="1" applyAlignment="1" applyProtection="1">
      <alignment horizontal="center" vertical="center" wrapText="1"/>
    </xf>
    <xf numFmtId="181" fontId="8" fillId="3" borderId="57" xfId="0" applyNumberFormat="1" applyFont="1" applyFill="1" applyBorder="1" applyAlignment="1" applyProtection="1">
      <alignment horizontal="center" vertical="center" wrapText="1"/>
    </xf>
    <xf numFmtId="181" fontId="8" fillId="3" borderId="47" xfId="1" applyNumberFormat="1" applyFont="1" applyFill="1" applyBorder="1" applyAlignment="1" applyProtection="1">
      <alignment horizontal="center" vertical="center" wrapText="1"/>
    </xf>
    <xf numFmtId="181" fontId="8" fillId="3" borderId="57" xfId="1" applyNumberFormat="1" applyFont="1" applyFill="1" applyBorder="1" applyAlignment="1" applyProtection="1">
      <alignment horizontal="center" vertical="center" wrapText="1"/>
    </xf>
    <xf numFmtId="0" fontId="7" fillId="4" borderId="47" xfId="0" applyFont="1" applyFill="1" applyBorder="1" applyAlignment="1" applyProtection="1">
      <alignment horizontal="left" vertical="center" wrapText="1"/>
      <protection locked="0"/>
    </xf>
    <xf numFmtId="0" fontId="7" fillId="4" borderId="56" xfId="0" applyFont="1" applyFill="1" applyBorder="1" applyAlignment="1" applyProtection="1">
      <alignment horizontal="left" vertical="center" wrapText="1"/>
      <protection locked="0"/>
    </xf>
    <xf numFmtId="0" fontId="7" fillId="4" borderId="57" xfId="0" applyFont="1" applyFill="1" applyBorder="1" applyAlignment="1" applyProtection="1">
      <alignment horizontal="left" vertical="center" wrapText="1"/>
      <protection locked="0"/>
    </xf>
    <xf numFmtId="0" fontId="15" fillId="0" borderId="0" xfId="0" applyFont="1" applyFill="1" applyBorder="1" applyAlignment="1" applyProtection="1">
      <alignment horizontal="center" vertical="center"/>
    </xf>
    <xf numFmtId="0" fontId="15" fillId="0" borderId="29" xfId="0" applyFont="1" applyFill="1" applyBorder="1" applyAlignment="1" applyProtection="1">
      <alignment horizontal="center" vertical="center"/>
    </xf>
    <xf numFmtId="0" fontId="4" fillId="0" borderId="0" xfId="0" applyFont="1" applyFill="1" applyBorder="1" applyAlignment="1" applyProtection="1">
      <alignment horizontal="center" vertical="center" wrapText="1"/>
    </xf>
    <xf numFmtId="0" fontId="15" fillId="0" borderId="13" xfId="0" applyFont="1" applyFill="1" applyBorder="1" applyAlignment="1" applyProtection="1">
      <alignment horizontal="center" vertical="center"/>
    </xf>
    <xf numFmtId="0" fontId="15" fillId="0" borderId="12" xfId="0" applyFont="1" applyFill="1" applyBorder="1" applyAlignment="1" applyProtection="1">
      <alignment horizontal="center" vertical="center"/>
    </xf>
    <xf numFmtId="0" fontId="15" fillId="0" borderId="22" xfId="0" applyFont="1" applyFill="1" applyBorder="1" applyAlignment="1" applyProtection="1">
      <alignment horizontal="center" vertical="center"/>
    </xf>
    <xf numFmtId="180" fontId="15" fillId="0" borderId="13" xfId="0" applyNumberFormat="1" applyFont="1" applyFill="1" applyBorder="1" applyAlignment="1" applyProtection="1">
      <alignment horizontal="right" vertical="center"/>
    </xf>
    <xf numFmtId="180" fontId="15" fillId="0" borderId="12" xfId="0" applyNumberFormat="1" applyFont="1" applyFill="1" applyBorder="1" applyAlignment="1" applyProtection="1">
      <alignment horizontal="right" vertical="center"/>
    </xf>
    <xf numFmtId="180" fontId="15" fillId="0" borderId="13" xfId="1" applyNumberFormat="1" applyFont="1" applyFill="1" applyBorder="1" applyAlignment="1" applyProtection="1">
      <alignment horizontal="right" vertical="center"/>
    </xf>
    <xf numFmtId="180" fontId="15" fillId="0" borderId="12" xfId="1" applyNumberFormat="1" applyFont="1" applyFill="1" applyBorder="1" applyAlignment="1" applyProtection="1">
      <alignment horizontal="right" vertical="center"/>
    </xf>
    <xf numFmtId="180" fontId="15" fillId="4" borderId="13" xfId="0" applyNumberFormat="1" applyFont="1" applyFill="1" applyBorder="1" applyAlignment="1" applyProtection="1">
      <alignment horizontal="right" vertical="center"/>
      <protection locked="0"/>
    </xf>
    <xf numFmtId="180" fontId="15" fillId="4" borderId="12" xfId="0" applyNumberFormat="1" applyFont="1" applyFill="1" applyBorder="1" applyAlignment="1" applyProtection="1">
      <alignment horizontal="right" vertical="center"/>
      <protection locked="0"/>
    </xf>
    <xf numFmtId="180" fontId="15" fillId="4" borderId="13" xfId="1" applyNumberFormat="1" applyFont="1" applyFill="1" applyBorder="1" applyAlignment="1" applyProtection="1">
      <alignment horizontal="right" vertical="center"/>
      <protection locked="0"/>
    </xf>
    <xf numFmtId="180" fontId="15" fillId="4" borderId="12" xfId="1" applyNumberFormat="1" applyFont="1" applyFill="1" applyBorder="1" applyAlignment="1" applyProtection="1">
      <alignment horizontal="right" vertical="center"/>
      <protection locked="0"/>
    </xf>
    <xf numFmtId="0" fontId="15" fillId="3" borderId="0" xfId="0" applyFont="1" applyFill="1" applyBorder="1" applyAlignment="1" applyProtection="1">
      <alignment horizontal="center" vertical="center"/>
    </xf>
    <xf numFmtId="0" fontId="15" fillId="3" borderId="0" xfId="0" applyFont="1" applyFill="1" applyBorder="1" applyAlignment="1" applyProtection="1">
      <alignment horizontal="right" vertical="center"/>
    </xf>
    <xf numFmtId="177" fontId="15" fillId="3" borderId="0" xfId="0" applyNumberFormat="1" applyFont="1" applyFill="1" applyBorder="1" applyAlignment="1" applyProtection="1">
      <alignment horizontal="center" vertical="center"/>
    </xf>
    <xf numFmtId="176" fontId="15" fillId="0" borderId="13" xfId="0" applyNumberFormat="1" applyFont="1" applyFill="1" applyBorder="1" applyAlignment="1" applyProtection="1">
      <alignment horizontal="center" vertical="center"/>
    </xf>
    <xf numFmtId="176" fontId="15" fillId="0" borderId="22" xfId="0" applyNumberFormat="1" applyFont="1" applyFill="1" applyBorder="1" applyAlignment="1" applyProtection="1">
      <alignment horizontal="center" vertical="center"/>
    </xf>
    <xf numFmtId="176" fontId="15" fillId="0" borderId="12" xfId="0" applyNumberFormat="1" applyFont="1" applyFill="1" applyBorder="1" applyAlignment="1" applyProtection="1">
      <alignment horizontal="center" vertical="center"/>
    </xf>
    <xf numFmtId="178" fontId="15" fillId="3" borderId="13" xfId="0" applyNumberFormat="1" applyFont="1" applyFill="1" applyBorder="1" applyAlignment="1" applyProtection="1">
      <alignment horizontal="center" vertical="center"/>
    </xf>
    <xf numFmtId="178" fontId="15" fillId="3" borderId="22" xfId="0" applyNumberFormat="1" applyFont="1" applyFill="1" applyBorder="1" applyAlignment="1" applyProtection="1">
      <alignment horizontal="center" vertical="center"/>
    </xf>
    <xf numFmtId="178" fontId="15" fillId="3" borderId="12" xfId="0" applyNumberFormat="1" applyFont="1" applyFill="1" applyBorder="1" applyAlignment="1" applyProtection="1">
      <alignment horizontal="center" vertical="center"/>
    </xf>
    <xf numFmtId="0" fontId="15" fillId="4" borderId="13" xfId="0" applyFont="1" applyFill="1" applyBorder="1" applyAlignment="1" applyProtection="1">
      <alignment horizontal="center" vertical="center"/>
      <protection locked="0"/>
    </xf>
    <xf numFmtId="0" fontId="15" fillId="4" borderId="12" xfId="0" applyFont="1" applyFill="1" applyBorder="1" applyAlignment="1" applyProtection="1">
      <alignment horizontal="center" vertical="center"/>
      <protection locked="0"/>
    </xf>
    <xf numFmtId="180" fontId="15" fillId="0" borderId="13" xfId="0" applyNumberFormat="1" applyFont="1" applyFill="1" applyBorder="1" applyAlignment="1" applyProtection="1">
      <alignment horizontal="center" vertical="center"/>
    </xf>
    <xf numFmtId="180" fontId="15" fillId="0" borderId="22" xfId="0" applyNumberFormat="1" applyFont="1" applyFill="1" applyBorder="1" applyAlignment="1" applyProtection="1">
      <alignment horizontal="center" vertical="center"/>
    </xf>
    <xf numFmtId="180" fontId="15" fillId="0" borderId="12" xfId="0" applyNumberFormat="1" applyFont="1" applyFill="1" applyBorder="1" applyAlignment="1" applyProtection="1">
      <alignment horizontal="center" vertical="center"/>
    </xf>
    <xf numFmtId="0" fontId="4" fillId="3" borderId="0" xfId="0" applyFont="1" applyFill="1" applyAlignment="1">
      <alignment horizontal="left" vertical="center"/>
    </xf>
    <xf numFmtId="0" fontId="19" fillId="3" borderId="41" xfId="0" applyFont="1" applyFill="1" applyBorder="1" applyAlignment="1">
      <alignment horizontal="center" vertical="center"/>
    </xf>
    <xf numFmtId="0" fontId="19" fillId="3" borderId="42" xfId="0" applyFont="1" applyFill="1" applyBorder="1" applyAlignment="1">
      <alignment horizontal="center" vertical="center"/>
    </xf>
  </cellXfs>
  <cellStyles count="2">
    <cellStyle name="桁区切り" xfId="1" builtinId="6"/>
    <cellStyle name="標準" xfId="0" builtinId="0"/>
  </cellStyles>
  <dxfs count="10">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0" y="3429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142875</xdr:colOff>
      <xdr:row>66</xdr:row>
      <xdr:rowOff>19049</xdr:rowOff>
    </xdr:from>
    <xdr:to>
      <xdr:col>14</xdr:col>
      <xdr:colOff>438150</xdr:colOff>
      <xdr:row>74</xdr:row>
      <xdr:rowOff>200024</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42875" y="16973549"/>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F57"/>
  <sheetViews>
    <sheetView showGridLines="0" tabSelected="1" view="pageBreakPreview" zoomScale="70" zoomScaleNormal="55" zoomScaleSheetLayoutView="70" workbookViewId="0">
      <selection activeCell="AM1" sqref="AM1:BA1"/>
    </sheetView>
  </sheetViews>
  <sheetFormatPr defaultColWidth="4.5" defaultRowHeight="20.25" customHeight="1" x14ac:dyDescent="0.4"/>
  <cols>
    <col min="1" max="1" width="1.375" style="34" customWidth="1"/>
    <col min="2" max="56" width="5.625" style="34" customWidth="1"/>
    <col min="57" max="16384" width="4.5" style="34"/>
  </cols>
  <sheetData>
    <row r="1" spans="1:57" s="33" customFormat="1" ht="20.25" customHeight="1" x14ac:dyDescent="0.4">
      <c r="A1" s="36"/>
      <c r="B1" s="36"/>
      <c r="C1" s="37" t="s">
        <v>147</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164" t="s">
        <v>111</v>
      </c>
      <c r="AN1" s="164"/>
      <c r="AO1" s="164"/>
      <c r="AP1" s="164"/>
      <c r="AQ1" s="164"/>
      <c r="AR1" s="164"/>
      <c r="AS1" s="164"/>
      <c r="AT1" s="164"/>
      <c r="AU1" s="164"/>
      <c r="AV1" s="164"/>
      <c r="AW1" s="164"/>
      <c r="AX1" s="164"/>
      <c r="AY1" s="164"/>
      <c r="AZ1" s="164"/>
      <c r="BA1" s="164"/>
      <c r="BB1" s="40" t="s">
        <v>0</v>
      </c>
      <c r="BC1" s="36"/>
      <c r="BD1" s="36"/>
    </row>
    <row r="2" spans="1:57" s="31" customFormat="1" ht="20.25" customHeight="1" x14ac:dyDescent="0.4">
      <c r="A2" s="41"/>
      <c r="B2" s="41"/>
      <c r="C2" s="41"/>
      <c r="D2" s="38"/>
      <c r="E2" s="41"/>
      <c r="F2" s="41"/>
      <c r="G2" s="41"/>
      <c r="H2" s="38"/>
      <c r="I2" s="39"/>
      <c r="J2" s="39"/>
      <c r="K2" s="39"/>
      <c r="L2" s="39"/>
      <c r="M2" s="39"/>
      <c r="N2" s="41"/>
      <c r="O2" s="41"/>
      <c r="P2" s="41"/>
      <c r="Q2" s="41"/>
      <c r="R2" s="41"/>
      <c r="S2" s="41"/>
      <c r="T2" s="39" t="s">
        <v>19</v>
      </c>
      <c r="U2" s="165">
        <v>6</v>
      </c>
      <c r="V2" s="165"/>
      <c r="W2" s="39" t="s">
        <v>16</v>
      </c>
      <c r="X2" s="166">
        <f>IF(U2=0,"",YEAR(DATE(2018+U2,1,1)))</f>
        <v>2024</v>
      </c>
      <c r="Y2" s="166"/>
      <c r="Z2" s="41" t="s">
        <v>20</v>
      </c>
      <c r="AA2" s="41" t="s">
        <v>21</v>
      </c>
      <c r="AB2" s="165">
        <v>4</v>
      </c>
      <c r="AC2" s="165"/>
      <c r="AD2" s="41" t="s">
        <v>22</v>
      </c>
      <c r="AE2" s="41"/>
      <c r="AF2" s="41"/>
      <c r="AG2" s="41"/>
      <c r="AH2" s="41"/>
      <c r="AI2" s="41"/>
      <c r="AJ2" s="40"/>
      <c r="AK2" s="39" t="s">
        <v>17</v>
      </c>
      <c r="AL2" s="39" t="s">
        <v>16</v>
      </c>
      <c r="AM2" s="165" t="s">
        <v>109</v>
      </c>
      <c r="AN2" s="165"/>
      <c r="AO2" s="165"/>
      <c r="AP2" s="165"/>
      <c r="AQ2" s="165"/>
      <c r="AR2" s="165"/>
      <c r="AS2" s="165"/>
      <c r="AT2" s="165"/>
      <c r="AU2" s="165"/>
      <c r="AV2" s="165"/>
      <c r="AW2" s="165"/>
      <c r="AX2" s="165"/>
      <c r="AY2" s="165"/>
      <c r="AZ2" s="165"/>
      <c r="BA2" s="165"/>
      <c r="BB2" s="40" t="s">
        <v>0</v>
      </c>
      <c r="BC2" s="39"/>
      <c r="BD2" s="39"/>
      <c r="BE2" s="32"/>
    </row>
    <row r="3" spans="1:57" s="31"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72</v>
      </c>
      <c r="AZ3" s="167" t="s">
        <v>99</v>
      </c>
      <c r="BA3" s="167"/>
      <c r="BB3" s="167"/>
      <c r="BC3" s="167"/>
      <c r="BD3" s="39"/>
      <c r="BE3" s="32"/>
    </row>
    <row r="4" spans="1:57" s="31"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93</v>
      </c>
      <c r="AZ4" s="167" t="s">
        <v>94</v>
      </c>
      <c r="BA4" s="167"/>
      <c r="BB4" s="167"/>
      <c r="BC4" s="167"/>
      <c r="BD4" s="39"/>
      <c r="BE4" s="32"/>
    </row>
    <row r="5" spans="1:57" s="31"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56</v>
      </c>
      <c r="AK5" s="60"/>
      <c r="AL5" s="60"/>
      <c r="AM5" s="60"/>
      <c r="AN5" s="60"/>
      <c r="AO5" s="60"/>
      <c r="AP5" s="60"/>
      <c r="AQ5" s="60"/>
      <c r="AR5" s="49"/>
      <c r="AS5" s="49"/>
      <c r="AT5" s="61"/>
      <c r="AU5" s="60"/>
      <c r="AV5" s="158">
        <v>40</v>
      </c>
      <c r="AW5" s="159"/>
      <c r="AX5" s="61" t="s">
        <v>23</v>
      </c>
      <c r="AY5" s="60"/>
      <c r="AZ5" s="160">
        <v>160</v>
      </c>
      <c r="BA5" s="161"/>
      <c r="BB5" s="61" t="s">
        <v>84</v>
      </c>
      <c r="BC5" s="60"/>
      <c r="BD5" s="41"/>
      <c r="BE5" s="32"/>
    </row>
    <row r="6" spans="1:57" s="31" customFormat="1" ht="20.25" customHeight="1" x14ac:dyDescent="0.4">
      <c r="A6" s="41"/>
      <c r="B6" s="54"/>
      <c r="C6" s="54"/>
      <c r="D6" s="54"/>
      <c r="E6" s="54"/>
      <c r="F6" s="54"/>
      <c r="G6" s="54"/>
      <c r="H6" s="54"/>
      <c r="I6" s="54"/>
      <c r="J6" s="55"/>
      <c r="K6" s="56"/>
      <c r="L6" s="57"/>
      <c r="M6" s="57"/>
      <c r="N6" s="57"/>
      <c r="O6" s="57"/>
      <c r="P6" s="54"/>
      <c r="Q6" s="58"/>
      <c r="R6" s="58"/>
      <c r="S6" s="59"/>
      <c r="T6" s="41"/>
      <c r="U6" s="41"/>
      <c r="V6" s="41"/>
      <c r="W6" s="41"/>
      <c r="X6" s="41"/>
      <c r="Y6" s="41"/>
      <c r="Z6" s="46"/>
      <c r="AA6" s="46"/>
      <c r="AB6" s="44"/>
      <c r="AC6" s="44"/>
      <c r="AD6" s="60"/>
      <c r="AE6" s="60"/>
      <c r="AF6" s="60"/>
      <c r="AG6" s="60"/>
      <c r="AH6" s="41"/>
      <c r="AI6" s="41"/>
      <c r="AJ6" s="60"/>
      <c r="AK6" s="60"/>
      <c r="AL6" s="60"/>
      <c r="AM6" s="59"/>
      <c r="AN6" s="60"/>
      <c r="AO6" s="154"/>
      <c r="AP6" s="154"/>
      <c r="AQ6" s="59" t="s">
        <v>125</v>
      </c>
      <c r="AR6" s="60"/>
      <c r="AS6" s="155"/>
      <c r="AT6" s="155"/>
      <c r="AU6" s="155"/>
      <c r="AV6" s="60"/>
      <c r="AW6" s="60"/>
      <c r="AX6" s="156"/>
      <c r="AY6" s="60"/>
      <c r="AZ6" s="158">
        <v>100</v>
      </c>
      <c r="BA6" s="159"/>
      <c r="BB6" s="157" t="s">
        <v>124</v>
      </c>
      <c r="BC6" s="60"/>
      <c r="BD6" s="41"/>
      <c r="BE6" s="32"/>
    </row>
    <row r="7" spans="1:57" s="31" customFormat="1" ht="20.25" customHeight="1" x14ac:dyDescent="0.4">
      <c r="A7" s="41"/>
      <c r="B7" s="54"/>
      <c r="C7" s="54"/>
      <c r="D7" s="54"/>
      <c r="E7" s="54"/>
      <c r="F7" s="54"/>
      <c r="G7" s="54"/>
      <c r="H7" s="54"/>
      <c r="I7" s="54"/>
      <c r="J7" s="54"/>
      <c r="K7" s="62"/>
      <c r="L7" s="62"/>
      <c r="M7" s="62"/>
      <c r="N7" s="54"/>
      <c r="O7" s="63"/>
      <c r="P7" s="64"/>
      <c r="Q7" s="64"/>
      <c r="R7" s="65"/>
      <c r="S7" s="66"/>
      <c r="T7" s="41"/>
      <c r="U7" s="41"/>
      <c r="V7" s="41"/>
      <c r="W7" s="41"/>
      <c r="X7" s="41"/>
      <c r="Y7" s="41"/>
      <c r="Z7" s="46"/>
      <c r="AA7" s="46"/>
      <c r="AB7" s="44"/>
      <c r="AC7" s="44"/>
      <c r="AD7" s="67"/>
      <c r="AE7" s="36"/>
      <c r="AF7" s="36"/>
      <c r="AG7" s="36"/>
      <c r="AH7" s="41"/>
      <c r="AI7" s="41"/>
      <c r="AJ7" s="41"/>
      <c r="AK7" s="41"/>
      <c r="AL7" s="36"/>
      <c r="AM7" s="36"/>
      <c r="AN7" s="68"/>
      <c r="AO7" s="69"/>
      <c r="AP7" s="69"/>
      <c r="AQ7" s="70"/>
      <c r="AR7" s="70"/>
      <c r="AS7" s="70"/>
      <c r="AT7" s="70"/>
      <c r="AU7" s="70"/>
      <c r="AV7" s="70"/>
      <c r="AW7" s="60" t="s">
        <v>24</v>
      </c>
      <c r="AX7" s="60"/>
      <c r="AY7" s="60"/>
      <c r="AZ7" s="162">
        <f>DAY(EOMONTH(DATE(X2,AB2,1),0))</f>
        <v>30</v>
      </c>
      <c r="BA7" s="163"/>
      <c r="BB7" s="61" t="s">
        <v>25</v>
      </c>
      <c r="BC7" s="41"/>
      <c r="BD7" s="41"/>
      <c r="BE7" s="32"/>
    </row>
    <row r="8" spans="1:57" ht="5.0999999999999996" customHeight="1" thickBot="1" x14ac:dyDescent="0.45">
      <c r="A8" s="71"/>
      <c r="B8" s="71"/>
      <c r="C8" s="72"/>
      <c r="D8" s="72"/>
      <c r="E8" s="71"/>
      <c r="F8" s="71"/>
      <c r="G8" s="73"/>
      <c r="H8" s="71"/>
      <c r="I8" s="71"/>
      <c r="J8" s="71"/>
      <c r="K8" s="71"/>
      <c r="L8" s="71"/>
      <c r="M8" s="71"/>
      <c r="N8" s="71"/>
      <c r="O8" s="71"/>
      <c r="P8" s="71"/>
      <c r="Q8" s="71"/>
      <c r="R8" s="71"/>
      <c r="S8" s="72"/>
      <c r="T8" s="71"/>
      <c r="U8" s="71"/>
      <c r="V8" s="71"/>
      <c r="W8" s="71"/>
      <c r="X8" s="71"/>
      <c r="Y8" s="71"/>
      <c r="Z8" s="71"/>
      <c r="AA8" s="71"/>
      <c r="AB8" s="71"/>
      <c r="AC8" s="71"/>
      <c r="AD8" s="71"/>
      <c r="AE8" s="71"/>
      <c r="AF8" s="71"/>
      <c r="AG8" s="71"/>
      <c r="AH8" s="71"/>
      <c r="AI8" s="71"/>
      <c r="AJ8" s="72"/>
      <c r="AK8" s="71"/>
      <c r="AL8" s="71"/>
      <c r="AM8" s="71"/>
      <c r="AN8" s="71"/>
      <c r="AO8" s="71"/>
      <c r="AP8" s="71"/>
      <c r="AQ8" s="71"/>
      <c r="AR8" s="71"/>
      <c r="AS8" s="71"/>
      <c r="AT8" s="71"/>
      <c r="AU8" s="71"/>
      <c r="AV8" s="71"/>
      <c r="AW8" s="71"/>
      <c r="AX8" s="71"/>
      <c r="AY8" s="71"/>
      <c r="AZ8" s="71"/>
      <c r="BA8" s="71"/>
      <c r="BB8" s="71"/>
      <c r="BC8" s="74"/>
      <c r="BD8" s="74"/>
      <c r="BE8" s="79"/>
    </row>
    <row r="9" spans="1:57" ht="20.25" customHeight="1" thickBot="1" x14ac:dyDescent="0.45">
      <c r="A9" s="71"/>
      <c r="B9" s="181" t="s">
        <v>26</v>
      </c>
      <c r="C9" s="184" t="s">
        <v>126</v>
      </c>
      <c r="D9" s="185"/>
      <c r="E9" s="190" t="s">
        <v>127</v>
      </c>
      <c r="F9" s="185"/>
      <c r="G9" s="190" t="s">
        <v>128</v>
      </c>
      <c r="H9" s="184"/>
      <c r="I9" s="184"/>
      <c r="J9" s="184"/>
      <c r="K9" s="185"/>
      <c r="L9" s="190" t="s">
        <v>129</v>
      </c>
      <c r="M9" s="184"/>
      <c r="N9" s="184"/>
      <c r="O9" s="193"/>
      <c r="P9" s="196" t="s">
        <v>130</v>
      </c>
      <c r="Q9" s="197"/>
      <c r="R9" s="197"/>
      <c r="S9" s="197"/>
      <c r="T9" s="197"/>
      <c r="U9" s="197"/>
      <c r="V9" s="197"/>
      <c r="W9" s="197"/>
      <c r="X9" s="197"/>
      <c r="Y9" s="197"/>
      <c r="Z9" s="197"/>
      <c r="AA9" s="197"/>
      <c r="AB9" s="197"/>
      <c r="AC9" s="197"/>
      <c r="AD9" s="197"/>
      <c r="AE9" s="197"/>
      <c r="AF9" s="197"/>
      <c r="AG9" s="197"/>
      <c r="AH9" s="197"/>
      <c r="AI9" s="197"/>
      <c r="AJ9" s="197"/>
      <c r="AK9" s="197"/>
      <c r="AL9" s="197"/>
      <c r="AM9" s="197"/>
      <c r="AN9" s="197"/>
      <c r="AO9" s="197"/>
      <c r="AP9" s="197"/>
      <c r="AQ9" s="197"/>
      <c r="AR9" s="197"/>
      <c r="AS9" s="197"/>
      <c r="AT9" s="197"/>
      <c r="AU9" s="168" t="str">
        <f>IF(AZ3="４週","(10)1～4週目の勤務時間数合計","(10)1か月の勤務時間数合計")</f>
        <v>(10)1～4週目の勤務時間数合計</v>
      </c>
      <c r="AV9" s="169"/>
      <c r="AW9" s="168" t="s">
        <v>131</v>
      </c>
      <c r="AX9" s="169"/>
      <c r="AY9" s="176" t="s">
        <v>132</v>
      </c>
      <c r="AZ9" s="176"/>
      <c r="BA9" s="176"/>
      <c r="BB9" s="176"/>
      <c r="BC9" s="176"/>
      <c r="BD9" s="176"/>
    </row>
    <row r="10" spans="1:57" ht="20.25" customHeight="1" thickBot="1" x14ac:dyDescent="0.45">
      <c r="A10" s="71"/>
      <c r="B10" s="182"/>
      <c r="C10" s="186"/>
      <c r="D10" s="187"/>
      <c r="E10" s="191"/>
      <c r="F10" s="187"/>
      <c r="G10" s="191"/>
      <c r="H10" s="186"/>
      <c r="I10" s="186"/>
      <c r="J10" s="186"/>
      <c r="K10" s="187"/>
      <c r="L10" s="191"/>
      <c r="M10" s="186"/>
      <c r="N10" s="186"/>
      <c r="O10" s="194"/>
      <c r="P10" s="178" t="s">
        <v>10</v>
      </c>
      <c r="Q10" s="179"/>
      <c r="R10" s="179"/>
      <c r="S10" s="179"/>
      <c r="T10" s="179"/>
      <c r="U10" s="179"/>
      <c r="V10" s="180"/>
      <c r="W10" s="178" t="s">
        <v>11</v>
      </c>
      <c r="X10" s="179"/>
      <c r="Y10" s="179"/>
      <c r="Z10" s="179"/>
      <c r="AA10" s="179"/>
      <c r="AB10" s="179"/>
      <c r="AC10" s="180"/>
      <c r="AD10" s="178" t="s">
        <v>12</v>
      </c>
      <c r="AE10" s="179"/>
      <c r="AF10" s="179"/>
      <c r="AG10" s="179"/>
      <c r="AH10" s="179"/>
      <c r="AI10" s="179"/>
      <c r="AJ10" s="180"/>
      <c r="AK10" s="178" t="s">
        <v>13</v>
      </c>
      <c r="AL10" s="179"/>
      <c r="AM10" s="179"/>
      <c r="AN10" s="179"/>
      <c r="AO10" s="179"/>
      <c r="AP10" s="179"/>
      <c r="AQ10" s="180"/>
      <c r="AR10" s="178" t="s">
        <v>14</v>
      </c>
      <c r="AS10" s="179"/>
      <c r="AT10" s="180"/>
      <c r="AU10" s="170"/>
      <c r="AV10" s="171"/>
      <c r="AW10" s="170"/>
      <c r="AX10" s="171"/>
      <c r="AY10" s="176"/>
      <c r="AZ10" s="176"/>
      <c r="BA10" s="176"/>
      <c r="BB10" s="176"/>
      <c r="BC10" s="176"/>
      <c r="BD10" s="176"/>
    </row>
    <row r="11" spans="1:57" ht="20.25" customHeight="1" thickBot="1" x14ac:dyDescent="0.45">
      <c r="A11" s="71"/>
      <c r="B11" s="182"/>
      <c r="C11" s="186"/>
      <c r="D11" s="187"/>
      <c r="E11" s="191"/>
      <c r="F11" s="187"/>
      <c r="G11" s="191"/>
      <c r="H11" s="186"/>
      <c r="I11" s="186"/>
      <c r="J11" s="186"/>
      <c r="K11" s="187"/>
      <c r="L11" s="191"/>
      <c r="M11" s="186"/>
      <c r="N11" s="186"/>
      <c r="O11" s="194"/>
      <c r="P11" s="88">
        <f>DAY(DATE($X$2,$AB$2,1))</f>
        <v>1</v>
      </c>
      <c r="Q11" s="89">
        <f>DAY(DATE($X$2,$AB$2,2))</f>
        <v>2</v>
      </c>
      <c r="R11" s="89">
        <f>DAY(DATE($X$2,$AB$2,3))</f>
        <v>3</v>
      </c>
      <c r="S11" s="89">
        <f>DAY(DATE($X$2,$AB$2,4))</f>
        <v>4</v>
      </c>
      <c r="T11" s="89">
        <f>DAY(DATE($X$2,$AB$2,5))</f>
        <v>5</v>
      </c>
      <c r="U11" s="89">
        <f>DAY(DATE($X$2,$AB$2,6))</f>
        <v>6</v>
      </c>
      <c r="V11" s="90">
        <f>DAY(DATE($X$2,$AB$2,7))</f>
        <v>7</v>
      </c>
      <c r="W11" s="88">
        <f>DAY(DATE($X$2,$AB$2,8))</f>
        <v>8</v>
      </c>
      <c r="X11" s="89">
        <f>DAY(DATE($X$2,$AB$2,9))</f>
        <v>9</v>
      </c>
      <c r="Y11" s="89">
        <f>DAY(DATE($X$2,$AB$2,10))</f>
        <v>10</v>
      </c>
      <c r="Z11" s="89">
        <f>DAY(DATE($X$2,$AB$2,11))</f>
        <v>11</v>
      </c>
      <c r="AA11" s="89">
        <f>DAY(DATE($X$2,$AB$2,12))</f>
        <v>12</v>
      </c>
      <c r="AB11" s="89">
        <f>DAY(DATE($X$2,$AB$2,13))</f>
        <v>13</v>
      </c>
      <c r="AC11" s="90">
        <f>DAY(DATE($X$2,$AB$2,14))</f>
        <v>14</v>
      </c>
      <c r="AD11" s="88">
        <f>DAY(DATE($X$2,$AB$2,15))</f>
        <v>15</v>
      </c>
      <c r="AE11" s="89">
        <f>DAY(DATE($X$2,$AB$2,16))</f>
        <v>16</v>
      </c>
      <c r="AF11" s="89">
        <f>DAY(DATE($X$2,$AB$2,17))</f>
        <v>17</v>
      </c>
      <c r="AG11" s="89">
        <f>DAY(DATE($X$2,$AB$2,18))</f>
        <v>18</v>
      </c>
      <c r="AH11" s="89">
        <f>DAY(DATE($X$2,$AB$2,19))</f>
        <v>19</v>
      </c>
      <c r="AI11" s="89">
        <f>DAY(DATE($X$2,$AB$2,20))</f>
        <v>20</v>
      </c>
      <c r="AJ11" s="90">
        <f>DAY(DATE($X$2,$AB$2,21))</f>
        <v>21</v>
      </c>
      <c r="AK11" s="88">
        <f>DAY(DATE($X$2,$AB$2,22))</f>
        <v>22</v>
      </c>
      <c r="AL11" s="89">
        <f>DAY(DATE($X$2,$AB$2,23))</f>
        <v>23</v>
      </c>
      <c r="AM11" s="89">
        <f>DAY(DATE($X$2,$AB$2,24))</f>
        <v>24</v>
      </c>
      <c r="AN11" s="89">
        <f>DAY(DATE($X$2,$AB$2,25))</f>
        <v>25</v>
      </c>
      <c r="AO11" s="89">
        <f>DAY(DATE($X$2,$AB$2,26))</f>
        <v>26</v>
      </c>
      <c r="AP11" s="89">
        <f>DAY(DATE($X$2,$AB$2,27))</f>
        <v>27</v>
      </c>
      <c r="AQ11" s="90">
        <f>DAY(DATE($X$2,$AB$2,28))</f>
        <v>28</v>
      </c>
      <c r="AR11" s="88" t="str">
        <f>IF(AZ3="暦月",IF(DAY(DATE($X$2,$AB$2,29))=29,29,""),"")</f>
        <v/>
      </c>
      <c r="AS11" s="89" t="str">
        <f>IF(AZ3="暦月",IF(DAY(DATE($X$2,$AB$2,30))=30,30,""),"")</f>
        <v/>
      </c>
      <c r="AT11" s="90" t="str">
        <f>IF(AZ3="暦月",IF(DAY(DATE($X$2,$AB$2,31))=31,31,""),"")</f>
        <v/>
      </c>
      <c r="AU11" s="170"/>
      <c r="AV11" s="171"/>
      <c r="AW11" s="170"/>
      <c r="AX11" s="171"/>
      <c r="AY11" s="176"/>
      <c r="AZ11" s="176"/>
      <c r="BA11" s="176"/>
      <c r="BB11" s="176"/>
      <c r="BC11" s="176"/>
      <c r="BD11" s="176"/>
    </row>
    <row r="12" spans="1:57" ht="20.25" hidden="1" customHeight="1" thickBot="1" x14ac:dyDescent="0.45">
      <c r="A12" s="71"/>
      <c r="B12" s="182"/>
      <c r="C12" s="186"/>
      <c r="D12" s="187"/>
      <c r="E12" s="191"/>
      <c r="F12" s="187"/>
      <c r="G12" s="191"/>
      <c r="H12" s="186"/>
      <c r="I12" s="186"/>
      <c r="J12" s="186"/>
      <c r="K12" s="187"/>
      <c r="L12" s="191"/>
      <c r="M12" s="186"/>
      <c r="N12" s="186"/>
      <c r="O12" s="194"/>
      <c r="P12" s="88">
        <f>WEEKDAY(DATE($X$2,$AB$2,1))</f>
        <v>2</v>
      </c>
      <c r="Q12" s="89">
        <f>WEEKDAY(DATE($X$2,$AB$2,2))</f>
        <v>3</v>
      </c>
      <c r="R12" s="89">
        <f>WEEKDAY(DATE($X$2,$AB$2,3))</f>
        <v>4</v>
      </c>
      <c r="S12" s="89">
        <f>WEEKDAY(DATE($X$2,$AB$2,4))</f>
        <v>5</v>
      </c>
      <c r="T12" s="89">
        <f>WEEKDAY(DATE($X$2,$AB$2,5))</f>
        <v>6</v>
      </c>
      <c r="U12" s="89">
        <f>WEEKDAY(DATE($X$2,$AB$2,6))</f>
        <v>7</v>
      </c>
      <c r="V12" s="90">
        <f>WEEKDAY(DATE($X$2,$AB$2,7))</f>
        <v>1</v>
      </c>
      <c r="W12" s="88">
        <f>WEEKDAY(DATE($X$2,$AB$2,8))</f>
        <v>2</v>
      </c>
      <c r="X12" s="89">
        <f>WEEKDAY(DATE($X$2,$AB$2,9))</f>
        <v>3</v>
      </c>
      <c r="Y12" s="89">
        <f>WEEKDAY(DATE($X$2,$AB$2,10))</f>
        <v>4</v>
      </c>
      <c r="Z12" s="89">
        <f>WEEKDAY(DATE($X$2,$AB$2,11))</f>
        <v>5</v>
      </c>
      <c r="AA12" s="89">
        <f>WEEKDAY(DATE($X$2,$AB$2,12))</f>
        <v>6</v>
      </c>
      <c r="AB12" s="89">
        <f>WEEKDAY(DATE($X$2,$AB$2,13))</f>
        <v>7</v>
      </c>
      <c r="AC12" s="90">
        <f>WEEKDAY(DATE($X$2,$AB$2,14))</f>
        <v>1</v>
      </c>
      <c r="AD12" s="88">
        <f>WEEKDAY(DATE($X$2,$AB$2,15))</f>
        <v>2</v>
      </c>
      <c r="AE12" s="89">
        <f>WEEKDAY(DATE($X$2,$AB$2,16))</f>
        <v>3</v>
      </c>
      <c r="AF12" s="89">
        <f>WEEKDAY(DATE($X$2,$AB$2,17))</f>
        <v>4</v>
      </c>
      <c r="AG12" s="89">
        <f>WEEKDAY(DATE($X$2,$AB$2,18))</f>
        <v>5</v>
      </c>
      <c r="AH12" s="89">
        <f>WEEKDAY(DATE($X$2,$AB$2,19))</f>
        <v>6</v>
      </c>
      <c r="AI12" s="89">
        <f>WEEKDAY(DATE($X$2,$AB$2,20))</f>
        <v>7</v>
      </c>
      <c r="AJ12" s="90">
        <f>WEEKDAY(DATE($X$2,$AB$2,21))</f>
        <v>1</v>
      </c>
      <c r="AK12" s="88">
        <f>WEEKDAY(DATE($X$2,$AB$2,22))</f>
        <v>2</v>
      </c>
      <c r="AL12" s="89">
        <f>WEEKDAY(DATE($X$2,$AB$2,23))</f>
        <v>3</v>
      </c>
      <c r="AM12" s="89">
        <f>WEEKDAY(DATE($X$2,$AB$2,24))</f>
        <v>4</v>
      </c>
      <c r="AN12" s="89">
        <f>WEEKDAY(DATE($X$2,$AB$2,25))</f>
        <v>5</v>
      </c>
      <c r="AO12" s="89">
        <f>WEEKDAY(DATE($X$2,$AB$2,26))</f>
        <v>6</v>
      </c>
      <c r="AP12" s="89">
        <f>WEEKDAY(DATE($X$2,$AB$2,27))</f>
        <v>7</v>
      </c>
      <c r="AQ12" s="90">
        <f>WEEKDAY(DATE($X$2,$AB$2,28))</f>
        <v>1</v>
      </c>
      <c r="AR12" s="88">
        <f>IF(AR11=29,WEEKDAY(DATE($X$2,$AB$2,29)),0)</f>
        <v>0</v>
      </c>
      <c r="AS12" s="89">
        <f>IF(AS11=30,WEEKDAY(DATE($X$2,$AB$2,30)),0)</f>
        <v>0</v>
      </c>
      <c r="AT12" s="90">
        <f>IF(AT11=31,WEEKDAY(DATE($X$2,$AB$2,31)),0)</f>
        <v>0</v>
      </c>
      <c r="AU12" s="172"/>
      <c r="AV12" s="173"/>
      <c r="AW12" s="172"/>
      <c r="AX12" s="173"/>
      <c r="AY12" s="177"/>
      <c r="AZ12" s="177"/>
      <c r="BA12" s="177"/>
      <c r="BB12" s="177"/>
      <c r="BC12" s="177"/>
      <c r="BD12" s="177"/>
    </row>
    <row r="13" spans="1:57" ht="20.25" customHeight="1" thickBot="1" x14ac:dyDescent="0.45">
      <c r="A13" s="71"/>
      <c r="B13" s="183"/>
      <c r="C13" s="188"/>
      <c r="D13" s="189"/>
      <c r="E13" s="192"/>
      <c r="F13" s="189"/>
      <c r="G13" s="192"/>
      <c r="H13" s="188"/>
      <c r="I13" s="188"/>
      <c r="J13" s="188"/>
      <c r="K13" s="189"/>
      <c r="L13" s="192"/>
      <c r="M13" s="188"/>
      <c r="N13" s="188"/>
      <c r="O13" s="195"/>
      <c r="P13" s="91" t="str">
        <f>IF(P12=1,"日",IF(P12=2,"月",IF(P12=3,"火",IF(P12=4,"水",IF(P12=5,"木",IF(P12=6,"金","土"))))))</f>
        <v>月</v>
      </c>
      <c r="Q13" s="92" t="str">
        <f t="shared" ref="Q13:AQ13" si="0">IF(Q12=1,"日",IF(Q12=2,"月",IF(Q12=3,"火",IF(Q12=4,"水",IF(Q12=5,"木",IF(Q12=6,"金","土"))))))</f>
        <v>火</v>
      </c>
      <c r="R13" s="92" t="str">
        <f t="shared" si="0"/>
        <v>水</v>
      </c>
      <c r="S13" s="92" t="str">
        <f t="shared" si="0"/>
        <v>木</v>
      </c>
      <c r="T13" s="92" t="str">
        <f t="shared" si="0"/>
        <v>金</v>
      </c>
      <c r="U13" s="92" t="str">
        <f t="shared" si="0"/>
        <v>土</v>
      </c>
      <c r="V13" s="93" t="str">
        <f t="shared" si="0"/>
        <v>日</v>
      </c>
      <c r="W13" s="91" t="str">
        <f t="shared" si="0"/>
        <v>月</v>
      </c>
      <c r="X13" s="92" t="str">
        <f t="shared" si="0"/>
        <v>火</v>
      </c>
      <c r="Y13" s="92" t="str">
        <f t="shared" si="0"/>
        <v>水</v>
      </c>
      <c r="Z13" s="92" t="str">
        <f t="shared" si="0"/>
        <v>木</v>
      </c>
      <c r="AA13" s="92" t="str">
        <f t="shared" si="0"/>
        <v>金</v>
      </c>
      <c r="AB13" s="92" t="str">
        <f t="shared" si="0"/>
        <v>土</v>
      </c>
      <c r="AC13" s="93" t="str">
        <f t="shared" si="0"/>
        <v>日</v>
      </c>
      <c r="AD13" s="91" t="str">
        <f t="shared" si="0"/>
        <v>月</v>
      </c>
      <c r="AE13" s="92" t="str">
        <f t="shared" si="0"/>
        <v>火</v>
      </c>
      <c r="AF13" s="92" t="str">
        <f t="shared" si="0"/>
        <v>水</v>
      </c>
      <c r="AG13" s="92" t="str">
        <f t="shared" si="0"/>
        <v>木</v>
      </c>
      <c r="AH13" s="92" t="str">
        <f t="shared" si="0"/>
        <v>金</v>
      </c>
      <c r="AI13" s="92" t="str">
        <f t="shared" si="0"/>
        <v>土</v>
      </c>
      <c r="AJ13" s="93" t="str">
        <f t="shared" si="0"/>
        <v>日</v>
      </c>
      <c r="AK13" s="91" t="str">
        <f t="shared" si="0"/>
        <v>月</v>
      </c>
      <c r="AL13" s="92" t="str">
        <f t="shared" si="0"/>
        <v>火</v>
      </c>
      <c r="AM13" s="92" t="str">
        <f t="shared" si="0"/>
        <v>水</v>
      </c>
      <c r="AN13" s="92" t="str">
        <f t="shared" si="0"/>
        <v>木</v>
      </c>
      <c r="AO13" s="92" t="str">
        <f t="shared" si="0"/>
        <v>金</v>
      </c>
      <c r="AP13" s="92" t="str">
        <f t="shared" si="0"/>
        <v>土</v>
      </c>
      <c r="AQ13" s="93" t="str">
        <f t="shared" si="0"/>
        <v>日</v>
      </c>
      <c r="AR13" s="92" t="str">
        <f>IF(AR12=1,"日",IF(AR12=2,"月",IF(AR12=3,"火",IF(AR12=4,"水",IF(AR12=5,"木",IF(AR12=6,"金",IF(AR12=0,"","土")))))))</f>
        <v/>
      </c>
      <c r="AS13" s="92" t="str">
        <f>IF(AS12=1,"日",IF(AS12=2,"月",IF(AS12=3,"火",IF(AS12=4,"水",IF(AS12=5,"木",IF(AS12=6,"金",IF(AS12=0,"","土")))))))</f>
        <v/>
      </c>
      <c r="AT13" s="92" t="str">
        <f>IF(AT12=1,"日",IF(AT12=2,"月",IF(AT12=3,"火",IF(AT12=4,"水",IF(AT12=5,"木",IF(AT12=6,"金",IF(AT12=0,"","土")))))))</f>
        <v/>
      </c>
      <c r="AU13" s="174"/>
      <c r="AV13" s="175"/>
      <c r="AW13" s="174"/>
      <c r="AX13" s="175"/>
      <c r="AY13" s="177"/>
      <c r="AZ13" s="177"/>
      <c r="BA13" s="177"/>
      <c r="BB13" s="177"/>
      <c r="BC13" s="177"/>
      <c r="BD13" s="177"/>
    </row>
    <row r="14" spans="1:57" ht="39.950000000000003" customHeight="1" x14ac:dyDescent="0.4">
      <c r="A14" s="71"/>
      <c r="B14" s="85">
        <v>1</v>
      </c>
      <c r="C14" s="218" t="s">
        <v>2</v>
      </c>
      <c r="D14" s="219"/>
      <c r="E14" s="220" t="s">
        <v>66</v>
      </c>
      <c r="F14" s="221"/>
      <c r="G14" s="222" t="s">
        <v>114</v>
      </c>
      <c r="H14" s="223"/>
      <c r="I14" s="223"/>
      <c r="J14" s="223"/>
      <c r="K14" s="224"/>
      <c r="L14" s="225" t="s">
        <v>68</v>
      </c>
      <c r="M14" s="226"/>
      <c r="N14" s="226"/>
      <c r="O14" s="227"/>
      <c r="P14" s="131">
        <v>8</v>
      </c>
      <c r="Q14" s="132">
        <v>8</v>
      </c>
      <c r="R14" s="132"/>
      <c r="S14" s="132"/>
      <c r="T14" s="132">
        <v>8</v>
      </c>
      <c r="U14" s="132">
        <v>8</v>
      </c>
      <c r="V14" s="133">
        <v>8</v>
      </c>
      <c r="W14" s="131">
        <v>8</v>
      </c>
      <c r="X14" s="132">
        <v>8</v>
      </c>
      <c r="Y14" s="132"/>
      <c r="Z14" s="132"/>
      <c r="AA14" s="132">
        <v>8</v>
      </c>
      <c r="AB14" s="132">
        <v>8</v>
      </c>
      <c r="AC14" s="133">
        <v>8</v>
      </c>
      <c r="AD14" s="131">
        <v>8</v>
      </c>
      <c r="AE14" s="132">
        <v>8</v>
      </c>
      <c r="AF14" s="132"/>
      <c r="AG14" s="132"/>
      <c r="AH14" s="132">
        <v>8</v>
      </c>
      <c r="AI14" s="132">
        <v>8</v>
      </c>
      <c r="AJ14" s="133">
        <v>8</v>
      </c>
      <c r="AK14" s="131">
        <v>8</v>
      </c>
      <c r="AL14" s="132">
        <v>8</v>
      </c>
      <c r="AM14" s="132"/>
      <c r="AN14" s="132"/>
      <c r="AO14" s="132">
        <v>8</v>
      </c>
      <c r="AP14" s="132">
        <v>8</v>
      </c>
      <c r="AQ14" s="133">
        <v>8</v>
      </c>
      <c r="AR14" s="131"/>
      <c r="AS14" s="132"/>
      <c r="AT14" s="133"/>
      <c r="AU14" s="228">
        <f>IF($AZ$3="４週",SUM(P14:AQ14),IF($AZ$3="暦月",SUM(P14:AT14),""))</f>
        <v>160</v>
      </c>
      <c r="AV14" s="229"/>
      <c r="AW14" s="230">
        <f t="shared" ref="AW14:AW31" si="1">IF($AZ$3="４週",AU14/4,IF($AZ$3="暦月",AU14/($AZ$7/7),""))</f>
        <v>40</v>
      </c>
      <c r="AX14" s="231"/>
      <c r="AY14" s="198"/>
      <c r="AZ14" s="199"/>
      <c r="BA14" s="199"/>
      <c r="BB14" s="199"/>
      <c r="BC14" s="199"/>
      <c r="BD14" s="200"/>
    </row>
    <row r="15" spans="1:57" ht="39.950000000000003" customHeight="1" x14ac:dyDescent="0.4">
      <c r="A15" s="71"/>
      <c r="B15" s="86">
        <f t="shared" ref="B15:B31" si="2">B14+1</f>
        <v>2</v>
      </c>
      <c r="C15" s="201" t="s">
        <v>112</v>
      </c>
      <c r="D15" s="202"/>
      <c r="E15" s="203" t="s">
        <v>66</v>
      </c>
      <c r="F15" s="204"/>
      <c r="G15" s="205" t="s">
        <v>114</v>
      </c>
      <c r="H15" s="206"/>
      <c r="I15" s="206"/>
      <c r="J15" s="206"/>
      <c r="K15" s="207"/>
      <c r="L15" s="208" t="s">
        <v>100</v>
      </c>
      <c r="M15" s="209"/>
      <c r="N15" s="209"/>
      <c r="O15" s="210"/>
      <c r="P15" s="134">
        <v>8</v>
      </c>
      <c r="Q15" s="135">
        <v>8</v>
      </c>
      <c r="R15" s="135"/>
      <c r="S15" s="135"/>
      <c r="T15" s="135">
        <v>8</v>
      </c>
      <c r="U15" s="135">
        <v>8</v>
      </c>
      <c r="V15" s="136">
        <v>8</v>
      </c>
      <c r="W15" s="134">
        <v>8</v>
      </c>
      <c r="X15" s="135">
        <v>8</v>
      </c>
      <c r="Y15" s="135"/>
      <c r="Z15" s="135"/>
      <c r="AA15" s="135">
        <v>8</v>
      </c>
      <c r="AB15" s="135">
        <v>8</v>
      </c>
      <c r="AC15" s="136">
        <v>8</v>
      </c>
      <c r="AD15" s="134">
        <v>8</v>
      </c>
      <c r="AE15" s="135">
        <v>8</v>
      </c>
      <c r="AF15" s="135"/>
      <c r="AG15" s="135"/>
      <c r="AH15" s="135">
        <v>8</v>
      </c>
      <c r="AI15" s="135">
        <v>8</v>
      </c>
      <c r="AJ15" s="136">
        <v>8</v>
      </c>
      <c r="AK15" s="134">
        <v>8</v>
      </c>
      <c r="AL15" s="135">
        <v>8</v>
      </c>
      <c r="AM15" s="135"/>
      <c r="AN15" s="135"/>
      <c r="AO15" s="135">
        <v>8</v>
      </c>
      <c r="AP15" s="135">
        <v>8</v>
      </c>
      <c r="AQ15" s="136">
        <v>8</v>
      </c>
      <c r="AR15" s="134"/>
      <c r="AS15" s="135"/>
      <c r="AT15" s="136"/>
      <c r="AU15" s="211">
        <f>IF($AZ$3="４週",SUM(P15:AQ15),IF($AZ$3="暦月",SUM(P15:AT15),""))</f>
        <v>160</v>
      </c>
      <c r="AV15" s="212"/>
      <c r="AW15" s="213">
        <f t="shared" si="1"/>
        <v>40</v>
      </c>
      <c r="AX15" s="214"/>
      <c r="AY15" s="215"/>
      <c r="AZ15" s="216"/>
      <c r="BA15" s="216"/>
      <c r="BB15" s="216"/>
      <c r="BC15" s="216"/>
      <c r="BD15" s="217"/>
    </row>
    <row r="16" spans="1:57" ht="39.950000000000003" customHeight="1" x14ac:dyDescent="0.4">
      <c r="A16" s="71"/>
      <c r="B16" s="86">
        <f t="shared" si="2"/>
        <v>3</v>
      </c>
      <c r="C16" s="201" t="s">
        <v>112</v>
      </c>
      <c r="D16" s="202"/>
      <c r="E16" s="203" t="s">
        <v>66</v>
      </c>
      <c r="F16" s="204"/>
      <c r="G16" s="205" t="s">
        <v>112</v>
      </c>
      <c r="H16" s="206"/>
      <c r="I16" s="206"/>
      <c r="J16" s="206"/>
      <c r="K16" s="207"/>
      <c r="L16" s="208" t="s">
        <v>78</v>
      </c>
      <c r="M16" s="209"/>
      <c r="N16" s="209"/>
      <c r="O16" s="210"/>
      <c r="P16" s="134">
        <v>8</v>
      </c>
      <c r="Q16" s="135">
        <v>8</v>
      </c>
      <c r="R16" s="135"/>
      <c r="S16" s="135"/>
      <c r="T16" s="135">
        <v>8</v>
      </c>
      <c r="U16" s="135">
        <v>8</v>
      </c>
      <c r="V16" s="136">
        <v>8</v>
      </c>
      <c r="W16" s="134">
        <v>8</v>
      </c>
      <c r="X16" s="135">
        <v>8</v>
      </c>
      <c r="Y16" s="135"/>
      <c r="Z16" s="135"/>
      <c r="AA16" s="135">
        <v>8</v>
      </c>
      <c r="AB16" s="135">
        <v>8</v>
      </c>
      <c r="AC16" s="136">
        <v>8</v>
      </c>
      <c r="AD16" s="134">
        <v>8</v>
      </c>
      <c r="AE16" s="135">
        <v>8</v>
      </c>
      <c r="AF16" s="135"/>
      <c r="AG16" s="135"/>
      <c r="AH16" s="135">
        <v>8</v>
      </c>
      <c r="AI16" s="135">
        <v>8</v>
      </c>
      <c r="AJ16" s="136">
        <v>8</v>
      </c>
      <c r="AK16" s="134">
        <v>8</v>
      </c>
      <c r="AL16" s="135">
        <v>8</v>
      </c>
      <c r="AM16" s="135"/>
      <c r="AN16" s="135"/>
      <c r="AO16" s="135">
        <v>8</v>
      </c>
      <c r="AP16" s="135">
        <v>8</v>
      </c>
      <c r="AQ16" s="136">
        <v>8</v>
      </c>
      <c r="AR16" s="134"/>
      <c r="AS16" s="135"/>
      <c r="AT16" s="136"/>
      <c r="AU16" s="211">
        <f>IF($AZ$3="４週",SUM(P16:AQ16),IF($AZ$3="暦月",SUM(P16:AT16),""))</f>
        <v>160</v>
      </c>
      <c r="AV16" s="212"/>
      <c r="AW16" s="213">
        <f t="shared" si="1"/>
        <v>40</v>
      </c>
      <c r="AX16" s="214"/>
      <c r="AY16" s="215"/>
      <c r="AZ16" s="216"/>
      <c r="BA16" s="216"/>
      <c r="BB16" s="216"/>
      <c r="BC16" s="216"/>
      <c r="BD16" s="217"/>
    </row>
    <row r="17" spans="1:56" ht="39.950000000000003" customHeight="1" x14ac:dyDescent="0.4">
      <c r="A17" s="71"/>
      <c r="B17" s="86">
        <f t="shared" si="2"/>
        <v>4</v>
      </c>
      <c r="C17" s="201" t="s">
        <v>112</v>
      </c>
      <c r="D17" s="202"/>
      <c r="E17" s="203" t="s">
        <v>66</v>
      </c>
      <c r="F17" s="204"/>
      <c r="G17" s="205" t="s">
        <v>112</v>
      </c>
      <c r="H17" s="206"/>
      <c r="I17" s="206"/>
      <c r="J17" s="206"/>
      <c r="K17" s="207"/>
      <c r="L17" s="208" t="s">
        <v>80</v>
      </c>
      <c r="M17" s="209"/>
      <c r="N17" s="209"/>
      <c r="O17" s="210"/>
      <c r="P17" s="134">
        <v>8</v>
      </c>
      <c r="Q17" s="135">
        <v>8</v>
      </c>
      <c r="R17" s="135"/>
      <c r="S17" s="135"/>
      <c r="T17" s="135">
        <v>8</v>
      </c>
      <c r="U17" s="135">
        <v>8</v>
      </c>
      <c r="V17" s="136">
        <v>8</v>
      </c>
      <c r="W17" s="134">
        <v>8</v>
      </c>
      <c r="X17" s="135">
        <v>8</v>
      </c>
      <c r="Y17" s="135"/>
      <c r="Z17" s="135"/>
      <c r="AA17" s="135">
        <v>8</v>
      </c>
      <c r="AB17" s="135">
        <v>8</v>
      </c>
      <c r="AC17" s="136">
        <v>8</v>
      </c>
      <c r="AD17" s="134">
        <v>8</v>
      </c>
      <c r="AE17" s="135">
        <v>8</v>
      </c>
      <c r="AF17" s="135"/>
      <c r="AG17" s="135"/>
      <c r="AH17" s="135">
        <v>8</v>
      </c>
      <c r="AI17" s="135">
        <v>8</v>
      </c>
      <c r="AJ17" s="136">
        <v>8</v>
      </c>
      <c r="AK17" s="134">
        <v>8</v>
      </c>
      <c r="AL17" s="135">
        <v>8</v>
      </c>
      <c r="AM17" s="135"/>
      <c r="AN17" s="135"/>
      <c r="AO17" s="135">
        <v>8</v>
      </c>
      <c r="AP17" s="135">
        <v>8</v>
      </c>
      <c r="AQ17" s="136">
        <v>8</v>
      </c>
      <c r="AR17" s="134"/>
      <c r="AS17" s="135"/>
      <c r="AT17" s="136"/>
      <c r="AU17" s="211">
        <f>IF($AZ$3="４週",SUM(P17:AQ17),IF($AZ$3="暦月",SUM(P17:AT17),""))</f>
        <v>160</v>
      </c>
      <c r="AV17" s="212"/>
      <c r="AW17" s="213">
        <f t="shared" si="1"/>
        <v>40</v>
      </c>
      <c r="AX17" s="214"/>
      <c r="AY17" s="215"/>
      <c r="AZ17" s="216"/>
      <c r="BA17" s="216"/>
      <c r="BB17" s="216"/>
      <c r="BC17" s="216"/>
      <c r="BD17" s="217"/>
    </row>
    <row r="18" spans="1:56" ht="39.950000000000003" customHeight="1" x14ac:dyDescent="0.4">
      <c r="A18" s="71"/>
      <c r="B18" s="86">
        <f t="shared" si="2"/>
        <v>5</v>
      </c>
      <c r="C18" s="201" t="s">
        <v>112</v>
      </c>
      <c r="D18" s="202"/>
      <c r="E18" s="203" t="s">
        <v>121</v>
      </c>
      <c r="F18" s="204"/>
      <c r="G18" s="205" t="s">
        <v>112</v>
      </c>
      <c r="H18" s="206"/>
      <c r="I18" s="206"/>
      <c r="J18" s="206"/>
      <c r="K18" s="207"/>
      <c r="L18" s="208" t="s">
        <v>79</v>
      </c>
      <c r="M18" s="209"/>
      <c r="N18" s="209"/>
      <c r="O18" s="210"/>
      <c r="P18" s="134">
        <v>4</v>
      </c>
      <c r="Q18" s="135">
        <v>4</v>
      </c>
      <c r="R18" s="135"/>
      <c r="S18" s="135"/>
      <c r="T18" s="135">
        <v>4</v>
      </c>
      <c r="U18" s="135">
        <v>4</v>
      </c>
      <c r="V18" s="136">
        <v>4</v>
      </c>
      <c r="W18" s="134">
        <v>4</v>
      </c>
      <c r="X18" s="135">
        <v>4</v>
      </c>
      <c r="Y18" s="135"/>
      <c r="Z18" s="135"/>
      <c r="AA18" s="135">
        <v>4</v>
      </c>
      <c r="AB18" s="135">
        <v>4</v>
      </c>
      <c r="AC18" s="136">
        <v>4</v>
      </c>
      <c r="AD18" s="134">
        <v>4</v>
      </c>
      <c r="AE18" s="135">
        <v>4</v>
      </c>
      <c r="AF18" s="135"/>
      <c r="AG18" s="135"/>
      <c r="AH18" s="135">
        <v>4</v>
      </c>
      <c r="AI18" s="135">
        <v>4</v>
      </c>
      <c r="AJ18" s="136">
        <v>4</v>
      </c>
      <c r="AK18" s="134">
        <v>4</v>
      </c>
      <c r="AL18" s="135">
        <v>4</v>
      </c>
      <c r="AM18" s="135"/>
      <c r="AN18" s="135"/>
      <c r="AO18" s="135">
        <v>4</v>
      </c>
      <c r="AP18" s="135">
        <v>4</v>
      </c>
      <c r="AQ18" s="136">
        <v>4</v>
      </c>
      <c r="AR18" s="134"/>
      <c r="AS18" s="135"/>
      <c r="AT18" s="136"/>
      <c r="AU18" s="211">
        <f t="shared" ref="AU18:AU31" si="3">IF($AZ$3="４週",SUM(P18:AQ18),IF($AZ$3="暦月",SUM(P18:AT18),""))</f>
        <v>80</v>
      </c>
      <c r="AV18" s="212"/>
      <c r="AW18" s="213">
        <f t="shared" si="1"/>
        <v>20</v>
      </c>
      <c r="AX18" s="214"/>
      <c r="AY18" s="215"/>
      <c r="AZ18" s="216"/>
      <c r="BA18" s="216"/>
      <c r="BB18" s="216"/>
      <c r="BC18" s="216"/>
      <c r="BD18" s="217"/>
    </row>
    <row r="19" spans="1:56" ht="39.950000000000003" customHeight="1" x14ac:dyDescent="0.4">
      <c r="A19" s="71"/>
      <c r="B19" s="86">
        <f t="shared" si="2"/>
        <v>6</v>
      </c>
      <c r="C19" s="201"/>
      <c r="D19" s="202"/>
      <c r="E19" s="203"/>
      <c r="F19" s="204"/>
      <c r="G19" s="205"/>
      <c r="H19" s="206"/>
      <c r="I19" s="206"/>
      <c r="J19" s="206"/>
      <c r="K19" s="207"/>
      <c r="L19" s="208"/>
      <c r="M19" s="209"/>
      <c r="N19" s="209"/>
      <c r="O19" s="210"/>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1">
        <f t="shared" si="3"/>
        <v>0</v>
      </c>
      <c r="AV19" s="212"/>
      <c r="AW19" s="213">
        <f t="shared" si="1"/>
        <v>0</v>
      </c>
      <c r="AX19" s="214"/>
      <c r="AY19" s="215"/>
      <c r="AZ19" s="216"/>
      <c r="BA19" s="216"/>
      <c r="BB19" s="216"/>
      <c r="BC19" s="216"/>
      <c r="BD19" s="217"/>
    </row>
    <row r="20" spans="1:56" ht="39.950000000000003" customHeight="1" x14ac:dyDescent="0.4">
      <c r="A20" s="71"/>
      <c r="B20" s="86">
        <f t="shared" si="2"/>
        <v>7</v>
      </c>
      <c r="C20" s="201"/>
      <c r="D20" s="202"/>
      <c r="E20" s="203"/>
      <c r="F20" s="204"/>
      <c r="G20" s="205"/>
      <c r="H20" s="206"/>
      <c r="I20" s="206"/>
      <c r="J20" s="206"/>
      <c r="K20" s="207"/>
      <c r="L20" s="208"/>
      <c r="M20" s="209"/>
      <c r="N20" s="209"/>
      <c r="O20" s="210"/>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1">
        <f>IF($AZ$3="４週",SUM(P20:AQ20),IF($AZ$3="暦月",SUM(P20:AT20),""))</f>
        <v>0</v>
      </c>
      <c r="AV20" s="212"/>
      <c r="AW20" s="213">
        <f t="shared" si="1"/>
        <v>0</v>
      </c>
      <c r="AX20" s="214"/>
      <c r="AY20" s="215"/>
      <c r="AZ20" s="216"/>
      <c r="BA20" s="216"/>
      <c r="BB20" s="216"/>
      <c r="BC20" s="216"/>
      <c r="BD20" s="217"/>
    </row>
    <row r="21" spans="1:56" ht="39.950000000000003" customHeight="1" x14ac:dyDescent="0.4">
      <c r="A21" s="71"/>
      <c r="B21" s="86">
        <f t="shared" si="2"/>
        <v>8</v>
      </c>
      <c r="C21" s="201"/>
      <c r="D21" s="202"/>
      <c r="E21" s="203"/>
      <c r="F21" s="204"/>
      <c r="G21" s="205"/>
      <c r="H21" s="206"/>
      <c r="I21" s="206"/>
      <c r="J21" s="206"/>
      <c r="K21" s="207"/>
      <c r="L21" s="208"/>
      <c r="M21" s="209"/>
      <c r="N21" s="209"/>
      <c r="O21" s="210"/>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1">
        <f t="shared" si="3"/>
        <v>0</v>
      </c>
      <c r="AV21" s="212"/>
      <c r="AW21" s="213">
        <f t="shared" si="1"/>
        <v>0</v>
      </c>
      <c r="AX21" s="214"/>
      <c r="AY21" s="215"/>
      <c r="AZ21" s="216"/>
      <c r="BA21" s="216"/>
      <c r="BB21" s="216"/>
      <c r="BC21" s="216"/>
      <c r="BD21" s="217"/>
    </row>
    <row r="22" spans="1:56" ht="39.950000000000003" customHeight="1" x14ac:dyDescent="0.4">
      <c r="A22" s="71"/>
      <c r="B22" s="86">
        <f t="shared" si="2"/>
        <v>9</v>
      </c>
      <c r="C22" s="201"/>
      <c r="D22" s="202"/>
      <c r="E22" s="203"/>
      <c r="F22" s="204"/>
      <c r="G22" s="205"/>
      <c r="H22" s="206"/>
      <c r="I22" s="206"/>
      <c r="J22" s="206"/>
      <c r="K22" s="207"/>
      <c r="L22" s="208"/>
      <c r="M22" s="209"/>
      <c r="N22" s="209"/>
      <c r="O22" s="210"/>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1">
        <f t="shared" si="3"/>
        <v>0</v>
      </c>
      <c r="AV22" s="212"/>
      <c r="AW22" s="213">
        <f t="shared" si="1"/>
        <v>0</v>
      </c>
      <c r="AX22" s="214"/>
      <c r="AY22" s="215"/>
      <c r="AZ22" s="216"/>
      <c r="BA22" s="216"/>
      <c r="BB22" s="216"/>
      <c r="BC22" s="216"/>
      <c r="BD22" s="217"/>
    </row>
    <row r="23" spans="1:56" ht="39.950000000000003" customHeight="1" x14ac:dyDescent="0.4">
      <c r="A23" s="71"/>
      <c r="B23" s="86">
        <f t="shared" si="2"/>
        <v>10</v>
      </c>
      <c r="C23" s="201"/>
      <c r="D23" s="202"/>
      <c r="E23" s="203"/>
      <c r="F23" s="204"/>
      <c r="G23" s="205"/>
      <c r="H23" s="206"/>
      <c r="I23" s="206"/>
      <c r="J23" s="206"/>
      <c r="K23" s="207"/>
      <c r="L23" s="208"/>
      <c r="M23" s="209"/>
      <c r="N23" s="209"/>
      <c r="O23" s="210"/>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1">
        <f t="shared" si="3"/>
        <v>0</v>
      </c>
      <c r="AV23" s="212"/>
      <c r="AW23" s="213">
        <f t="shared" si="1"/>
        <v>0</v>
      </c>
      <c r="AX23" s="214"/>
      <c r="AY23" s="215"/>
      <c r="AZ23" s="216"/>
      <c r="BA23" s="216"/>
      <c r="BB23" s="216"/>
      <c r="BC23" s="216"/>
      <c r="BD23" s="217"/>
    </row>
    <row r="24" spans="1:56" ht="39.950000000000003" customHeight="1" x14ac:dyDescent="0.4">
      <c r="A24" s="71"/>
      <c r="B24" s="86">
        <f t="shared" si="2"/>
        <v>11</v>
      </c>
      <c r="C24" s="201"/>
      <c r="D24" s="202"/>
      <c r="E24" s="203"/>
      <c r="F24" s="204"/>
      <c r="G24" s="205"/>
      <c r="H24" s="206"/>
      <c r="I24" s="206"/>
      <c r="J24" s="206"/>
      <c r="K24" s="207"/>
      <c r="L24" s="208"/>
      <c r="M24" s="209"/>
      <c r="N24" s="209"/>
      <c r="O24" s="210"/>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1">
        <f t="shared" si="3"/>
        <v>0</v>
      </c>
      <c r="AV24" s="212"/>
      <c r="AW24" s="213">
        <f t="shared" si="1"/>
        <v>0</v>
      </c>
      <c r="AX24" s="214"/>
      <c r="AY24" s="215"/>
      <c r="AZ24" s="216"/>
      <c r="BA24" s="216"/>
      <c r="BB24" s="216"/>
      <c r="BC24" s="216"/>
      <c r="BD24" s="217"/>
    </row>
    <row r="25" spans="1:56" ht="39.950000000000003" customHeight="1" x14ac:dyDescent="0.4">
      <c r="A25" s="71"/>
      <c r="B25" s="86">
        <f t="shared" si="2"/>
        <v>12</v>
      </c>
      <c r="C25" s="201"/>
      <c r="D25" s="202"/>
      <c r="E25" s="203"/>
      <c r="F25" s="204"/>
      <c r="G25" s="205"/>
      <c r="H25" s="206"/>
      <c r="I25" s="206"/>
      <c r="J25" s="206"/>
      <c r="K25" s="207"/>
      <c r="L25" s="208"/>
      <c r="M25" s="209"/>
      <c r="N25" s="209"/>
      <c r="O25" s="210"/>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1">
        <f t="shared" si="3"/>
        <v>0</v>
      </c>
      <c r="AV25" s="212"/>
      <c r="AW25" s="213">
        <f t="shared" si="1"/>
        <v>0</v>
      </c>
      <c r="AX25" s="214"/>
      <c r="AY25" s="215"/>
      <c r="AZ25" s="216"/>
      <c r="BA25" s="216"/>
      <c r="BB25" s="216"/>
      <c r="BC25" s="216"/>
      <c r="BD25" s="217"/>
    </row>
    <row r="26" spans="1:56" ht="39.950000000000003" customHeight="1" x14ac:dyDescent="0.4">
      <c r="A26" s="71"/>
      <c r="B26" s="86">
        <f t="shared" si="2"/>
        <v>13</v>
      </c>
      <c r="C26" s="201"/>
      <c r="D26" s="202"/>
      <c r="E26" s="203"/>
      <c r="F26" s="204"/>
      <c r="G26" s="205"/>
      <c r="H26" s="206"/>
      <c r="I26" s="206"/>
      <c r="J26" s="206"/>
      <c r="K26" s="207"/>
      <c r="L26" s="208"/>
      <c r="M26" s="209"/>
      <c r="N26" s="209"/>
      <c r="O26" s="210"/>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1">
        <f t="shared" si="3"/>
        <v>0</v>
      </c>
      <c r="AV26" s="212"/>
      <c r="AW26" s="213">
        <f t="shared" si="1"/>
        <v>0</v>
      </c>
      <c r="AX26" s="214"/>
      <c r="AY26" s="215"/>
      <c r="AZ26" s="216"/>
      <c r="BA26" s="216"/>
      <c r="BB26" s="216"/>
      <c r="BC26" s="216"/>
      <c r="BD26" s="217"/>
    </row>
    <row r="27" spans="1:56" ht="39.950000000000003" customHeight="1" x14ac:dyDescent="0.4">
      <c r="A27" s="71"/>
      <c r="B27" s="86">
        <f t="shared" si="2"/>
        <v>14</v>
      </c>
      <c r="C27" s="201"/>
      <c r="D27" s="202"/>
      <c r="E27" s="203"/>
      <c r="F27" s="204"/>
      <c r="G27" s="205"/>
      <c r="H27" s="206"/>
      <c r="I27" s="206"/>
      <c r="J27" s="206"/>
      <c r="K27" s="207"/>
      <c r="L27" s="208"/>
      <c r="M27" s="209"/>
      <c r="N27" s="209"/>
      <c r="O27" s="210"/>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1">
        <f t="shared" si="3"/>
        <v>0</v>
      </c>
      <c r="AV27" s="212"/>
      <c r="AW27" s="213">
        <f t="shared" si="1"/>
        <v>0</v>
      </c>
      <c r="AX27" s="214"/>
      <c r="AY27" s="215"/>
      <c r="AZ27" s="216"/>
      <c r="BA27" s="216"/>
      <c r="BB27" s="216"/>
      <c r="BC27" s="216"/>
      <c r="BD27" s="217"/>
    </row>
    <row r="28" spans="1:56" ht="39.950000000000003" customHeight="1" x14ac:dyDescent="0.4">
      <c r="A28" s="71"/>
      <c r="B28" s="86">
        <f t="shared" si="2"/>
        <v>15</v>
      </c>
      <c r="C28" s="201"/>
      <c r="D28" s="202"/>
      <c r="E28" s="203"/>
      <c r="F28" s="204"/>
      <c r="G28" s="205"/>
      <c r="H28" s="206"/>
      <c r="I28" s="206"/>
      <c r="J28" s="206"/>
      <c r="K28" s="207"/>
      <c r="L28" s="208"/>
      <c r="M28" s="209"/>
      <c r="N28" s="209"/>
      <c r="O28" s="210"/>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1">
        <f t="shared" si="3"/>
        <v>0</v>
      </c>
      <c r="AV28" s="212"/>
      <c r="AW28" s="213">
        <f t="shared" si="1"/>
        <v>0</v>
      </c>
      <c r="AX28" s="214"/>
      <c r="AY28" s="215"/>
      <c r="AZ28" s="216"/>
      <c r="BA28" s="216"/>
      <c r="BB28" s="216"/>
      <c r="BC28" s="216"/>
      <c r="BD28" s="217"/>
    </row>
    <row r="29" spans="1:56" ht="39.950000000000003" customHeight="1" x14ac:dyDescent="0.4">
      <c r="A29" s="71"/>
      <c r="B29" s="86">
        <f t="shared" si="2"/>
        <v>16</v>
      </c>
      <c r="C29" s="201"/>
      <c r="D29" s="202"/>
      <c r="E29" s="203"/>
      <c r="F29" s="204"/>
      <c r="G29" s="205"/>
      <c r="H29" s="206"/>
      <c r="I29" s="206"/>
      <c r="J29" s="206"/>
      <c r="K29" s="207"/>
      <c r="L29" s="208"/>
      <c r="M29" s="209"/>
      <c r="N29" s="209"/>
      <c r="O29" s="210"/>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1">
        <f t="shared" si="3"/>
        <v>0</v>
      </c>
      <c r="AV29" s="212"/>
      <c r="AW29" s="213">
        <f t="shared" si="1"/>
        <v>0</v>
      </c>
      <c r="AX29" s="214"/>
      <c r="AY29" s="215"/>
      <c r="AZ29" s="216"/>
      <c r="BA29" s="216"/>
      <c r="BB29" s="216"/>
      <c r="BC29" s="216"/>
      <c r="BD29" s="217"/>
    </row>
    <row r="30" spans="1:56" ht="39.950000000000003" customHeight="1" x14ac:dyDescent="0.4">
      <c r="A30" s="71"/>
      <c r="B30" s="86">
        <f t="shared" si="2"/>
        <v>17</v>
      </c>
      <c r="C30" s="201"/>
      <c r="D30" s="202"/>
      <c r="E30" s="203"/>
      <c r="F30" s="204"/>
      <c r="G30" s="205"/>
      <c r="H30" s="206"/>
      <c r="I30" s="206"/>
      <c r="J30" s="206"/>
      <c r="K30" s="207"/>
      <c r="L30" s="208"/>
      <c r="M30" s="209"/>
      <c r="N30" s="209"/>
      <c r="O30" s="210"/>
      <c r="P30" s="134"/>
      <c r="Q30" s="135"/>
      <c r="R30" s="135"/>
      <c r="S30" s="135"/>
      <c r="T30" s="135"/>
      <c r="U30" s="135"/>
      <c r="V30" s="136"/>
      <c r="W30" s="134"/>
      <c r="X30" s="135"/>
      <c r="Y30" s="135"/>
      <c r="Z30" s="135"/>
      <c r="AA30" s="135"/>
      <c r="AB30" s="135"/>
      <c r="AC30" s="136"/>
      <c r="AD30" s="134"/>
      <c r="AE30" s="135"/>
      <c r="AF30" s="135"/>
      <c r="AG30" s="135"/>
      <c r="AH30" s="135"/>
      <c r="AI30" s="135"/>
      <c r="AJ30" s="136"/>
      <c r="AK30" s="134"/>
      <c r="AL30" s="135"/>
      <c r="AM30" s="135"/>
      <c r="AN30" s="135"/>
      <c r="AO30" s="135"/>
      <c r="AP30" s="135"/>
      <c r="AQ30" s="136"/>
      <c r="AR30" s="134"/>
      <c r="AS30" s="135"/>
      <c r="AT30" s="136"/>
      <c r="AU30" s="211">
        <f t="shared" si="3"/>
        <v>0</v>
      </c>
      <c r="AV30" s="212"/>
      <c r="AW30" s="213">
        <f t="shared" si="1"/>
        <v>0</v>
      </c>
      <c r="AX30" s="214"/>
      <c r="AY30" s="215"/>
      <c r="AZ30" s="216"/>
      <c r="BA30" s="216"/>
      <c r="BB30" s="216"/>
      <c r="BC30" s="216"/>
      <c r="BD30" s="217"/>
    </row>
    <row r="31" spans="1:56" ht="39.950000000000003" customHeight="1" thickBot="1" x14ac:dyDescent="0.45">
      <c r="A31" s="71"/>
      <c r="B31" s="87">
        <f t="shared" si="2"/>
        <v>18</v>
      </c>
      <c r="C31" s="232"/>
      <c r="D31" s="233"/>
      <c r="E31" s="234"/>
      <c r="F31" s="235"/>
      <c r="G31" s="236"/>
      <c r="H31" s="237"/>
      <c r="I31" s="237"/>
      <c r="J31" s="237"/>
      <c r="K31" s="238"/>
      <c r="L31" s="239"/>
      <c r="M31" s="240"/>
      <c r="N31" s="240"/>
      <c r="O31" s="241"/>
      <c r="P31" s="137"/>
      <c r="Q31" s="138"/>
      <c r="R31" s="138"/>
      <c r="S31" s="138"/>
      <c r="T31" s="138"/>
      <c r="U31" s="138"/>
      <c r="V31" s="139"/>
      <c r="W31" s="137"/>
      <c r="X31" s="138"/>
      <c r="Y31" s="138"/>
      <c r="Z31" s="138"/>
      <c r="AA31" s="138"/>
      <c r="AB31" s="138"/>
      <c r="AC31" s="139"/>
      <c r="AD31" s="137"/>
      <c r="AE31" s="138"/>
      <c r="AF31" s="138"/>
      <c r="AG31" s="138"/>
      <c r="AH31" s="138"/>
      <c r="AI31" s="138"/>
      <c r="AJ31" s="139"/>
      <c r="AK31" s="137"/>
      <c r="AL31" s="138"/>
      <c r="AM31" s="138"/>
      <c r="AN31" s="138"/>
      <c r="AO31" s="138"/>
      <c r="AP31" s="138"/>
      <c r="AQ31" s="139"/>
      <c r="AR31" s="137"/>
      <c r="AS31" s="138"/>
      <c r="AT31" s="139"/>
      <c r="AU31" s="242">
        <f t="shared" si="3"/>
        <v>0</v>
      </c>
      <c r="AV31" s="243"/>
      <c r="AW31" s="244">
        <f t="shared" si="1"/>
        <v>0</v>
      </c>
      <c r="AX31" s="245"/>
      <c r="AY31" s="246"/>
      <c r="AZ31" s="247"/>
      <c r="BA31" s="247"/>
      <c r="BB31" s="247"/>
      <c r="BC31" s="247"/>
      <c r="BD31" s="248"/>
    </row>
    <row r="32" spans="1:56" ht="20.25" customHeight="1" x14ac:dyDescent="0.4">
      <c r="A32" s="71"/>
      <c r="B32" s="71"/>
      <c r="C32" s="75"/>
      <c r="D32" s="76"/>
      <c r="E32" s="77"/>
      <c r="F32" s="73"/>
      <c r="G32" s="73"/>
      <c r="H32" s="73"/>
      <c r="I32" s="73"/>
      <c r="J32" s="73"/>
      <c r="K32" s="73"/>
      <c r="L32" s="73"/>
      <c r="M32" s="73"/>
      <c r="N32" s="73"/>
      <c r="O32" s="73"/>
      <c r="P32" s="73"/>
      <c r="Q32" s="73"/>
      <c r="R32" s="73"/>
      <c r="S32" s="73"/>
      <c r="T32" s="73"/>
      <c r="U32" s="73"/>
      <c r="V32" s="73"/>
      <c r="W32" s="73"/>
      <c r="X32" s="73"/>
      <c r="Y32" s="73"/>
      <c r="Z32" s="73"/>
      <c r="AA32" s="151"/>
      <c r="AB32" s="151"/>
      <c r="AC32" s="151"/>
      <c r="AD32" s="151"/>
      <c r="AE32" s="151"/>
      <c r="AF32" s="151"/>
      <c r="AG32" s="151"/>
      <c r="AH32" s="151"/>
      <c r="AI32" s="151"/>
      <c r="AJ32" s="151"/>
      <c r="AK32" s="151"/>
      <c r="AL32" s="151"/>
      <c r="AM32" s="151"/>
      <c r="AN32" s="151"/>
      <c r="AO32" s="151"/>
      <c r="AP32" s="151"/>
      <c r="AQ32" s="151"/>
      <c r="AR32" s="151"/>
      <c r="AS32" s="151"/>
      <c r="AT32" s="151"/>
      <c r="AU32" s="151"/>
      <c r="AV32" s="151"/>
      <c r="AW32" s="151"/>
      <c r="AX32" s="151"/>
      <c r="AY32" s="151"/>
      <c r="AZ32" s="151"/>
      <c r="BA32" s="151"/>
      <c r="BB32" s="151"/>
      <c r="BC32" s="151"/>
      <c r="BD32" s="151"/>
    </row>
    <row r="33" spans="1:56" ht="20.25" customHeight="1" x14ac:dyDescent="0.4">
      <c r="A33" s="71"/>
      <c r="B33" s="98" t="s">
        <v>133</v>
      </c>
      <c r="C33" s="98"/>
      <c r="D33" s="98"/>
      <c r="E33" s="98"/>
      <c r="F33" s="98"/>
      <c r="G33" s="98"/>
      <c r="H33" s="98"/>
      <c r="I33" s="98"/>
      <c r="J33" s="98"/>
      <c r="K33" s="98"/>
      <c r="L33" s="99"/>
      <c r="M33" s="98"/>
      <c r="N33" s="98"/>
      <c r="O33" s="98"/>
      <c r="P33" s="98"/>
      <c r="Q33" s="98"/>
      <c r="R33" s="98"/>
      <c r="S33" s="98"/>
      <c r="T33" s="98" t="s">
        <v>70</v>
      </c>
      <c r="U33" s="98"/>
      <c r="V33" s="98"/>
      <c r="W33" s="98"/>
      <c r="X33" s="98"/>
      <c r="Y33" s="98"/>
      <c r="Z33" s="101"/>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x14ac:dyDescent="0.4">
      <c r="A34" s="71"/>
      <c r="B34" s="98"/>
      <c r="C34" s="249" t="s">
        <v>35</v>
      </c>
      <c r="D34" s="249"/>
      <c r="E34" s="249" t="s">
        <v>36</v>
      </c>
      <c r="F34" s="249"/>
      <c r="G34" s="249"/>
      <c r="H34" s="249"/>
      <c r="I34" s="98"/>
      <c r="J34" s="251" t="s">
        <v>39</v>
      </c>
      <c r="K34" s="251"/>
      <c r="L34" s="251"/>
      <c r="M34" s="251"/>
      <c r="N34" s="67"/>
      <c r="O34" s="67"/>
      <c r="P34" s="96" t="s">
        <v>47</v>
      </c>
      <c r="Q34" s="96"/>
      <c r="R34" s="98"/>
      <c r="S34" s="98"/>
      <c r="T34" s="252" t="s">
        <v>7</v>
      </c>
      <c r="U34" s="253"/>
      <c r="V34" s="252" t="s">
        <v>8</v>
      </c>
      <c r="W34" s="254"/>
      <c r="X34" s="254"/>
      <c r="Y34" s="253"/>
      <c r="Z34" s="101"/>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x14ac:dyDescent="0.4">
      <c r="A35" s="71"/>
      <c r="B35" s="98"/>
      <c r="C35" s="250"/>
      <c r="D35" s="250"/>
      <c r="E35" s="250" t="s">
        <v>37</v>
      </c>
      <c r="F35" s="250"/>
      <c r="G35" s="250" t="s">
        <v>38</v>
      </c>
      <c r="H35" s="250"/>
      <c r="I35" s="98"/>
      <c r="J35" s="250" t="s">
        <v>37</v>
      </c>
      <c r="K35" s="250"/>
      <c r="L35" s="250" t="s">
        <v>38</v>
      </c>
      <c r="M35" s="250"/>
      <c r="N35" s="67"/>
      <c r="O35" s="67"/>
      <c r="P35" s="96" t="s">
        <v>44</v>
      </c>
      <c r="Q35" s="96"/>
      <c r="R35" s="98"/>
      <c r="S35" s="98"/>
      <c r="T35" s="252" t="s">
        <v>3</v>
      </c>
      <c r="U35" s="253"/>
      <c r="V35" s="252" t="s">
        <v>50</v>
      </c>
      <c r="W35" s="254"/>
      <c r="X35" s="254"/>
      <c r="Y35" s="253"/>
      <c r="Z35" s="10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x14ac:dyDescent="0.4">
      <c r="A36" s="71"/>
      <c r="B36" s="98"/>
      <c r="C36" s="252" t="s">
        <v>3</v>
      </c>
      <c r="D36" s="253"/>
      <c r="E36" s="255">
        <f>SUMIFS($AU$14:$AV$31,$C$14:$D$31,"介護支援専門員",$E$14:$F$31,"A")</f>
        <v>480</v>
      </c>
      <c r="F36" s="256"/>
      <c r="G36" s="257">
        <f>SUMIFS($AW$14:$AX$31,$C$14:$D$31,"介護支援専門員",$E$14:$F$31,"A")</f>
        <v>120</v>
      </c>
      <c r="H36" s="258"/>
      <c r="I36" s="112"/>
      <c r="J36" s="259">
        <v>0</v>
      </c>
      <c r="K36" s="260"/>
      <c r="L36" s="259">
        <v>0</v>
      </c>
      <c r="M36" s="260"/>
      <c r="N36" s="111"/>
      <c r="O36" s="111"/>
      <c r="P36" s="259">
        <v>3</v>
      </c>
      <c r="Q36" s="260"/>
      <c r="R36" s="98"/>
      <c r="S36" s="98"/>
      <c r="T36" s="252" t="s">
        <v>4</v>
      </c>
      <c r="U36" s="253"/>
      <c r="V36" s="252" t="s">
        <v>51</v>
      </c>
      <c r="W36" s="254"/>
      <c r="X36" s="254"/>
      <c r="Y36" s="253"/>
      <c r="Z36" s="104"/>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x14ac:dyDescent="0.4">
      <c r="A37" s="71"/>
      <c r="B37" s="98"/>
      <c r="C37" s="252" t="s">
        <v>4</v>
      </c>
      <c r="D37" s="253"/>
      <c r="E37" s="255">
        <f>SUMIFS($AU$14:$AV$31,$C$14:$D$31,"介護支援専門員",$E$14:$F$31,"B")</f>
        <v>0</v>
      </c>
      <c r="F37" s="256"/>
      <c r="G37" s="257">
        <f>SUMIFS($AW$14:$AX$31,$C$14:$D$31,"介護支援専門員",$E$14:$F$31,"B")</f>
        <v>0</v>
      </c>
      <c r="H37" s="258"/>
      <c r="I37" s="112"/>
      <c r="J37" s="259">
        <v>0</v>
      </c>
      <c r="K37" s="260"/>
      <c r="L37" s="259">
        <v>0</v>
      </c>
      <c r="M37" s="260"/>
      <c r="N37" s="111"/>
      <c r="O37" s="111"/>
      <c r="P37" s="259">
        <v>0</v>
      </c>
      <c r="Q37" s="260"/>
      <c r="R37" s="98"/>
      <c r="S37" s="98"/>
      <c r="T37" s="252" t="s">
        <v>5</v>
      </c>
      <c r="U37" s="253"/>
      <c r="V37" s="252" t="s">
        <v>52</v>
      </c>
      <c r="W37" s="254"/>
      <c r="X37" s="254"/>
      <c r="Y37" s="253"/>
      <c r="Z37" s="104"/>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x14ac:dyDescent="0.4">
      <c r="A38" s="71"/>
      <c r="B38" s="98"/>
      <c r="C38" s="252" t="s">
        <v>5</v>
      </c>
      <c r="D38" s="253"/>
      <c r="E38" s="255">
        <f>SUMIFS($AU$14:$AV$31,$C$14:$D$31,"介護支援専門員",$E$14:$F$31,"C")</f>
        <v>80</v>
      </c>
      <c r="F38" s="256"/>
      <c r="G38" s="257">
        <f>SUMIFS($AW$14:$AX$31,$C$14:$D$31,"介護支援専門員",$E$14:$F$31,"C")</f>
        <v>20</v>
      </c>
      <c r="H38" s="258"/>
      <c r="I38" s="112"/>
      <c r="J38" s="259">
        <v>80</v>
      </c>
      <c r="K38" s="260"/>
      <c r="L38" s="261">
        <v>20</v>
      </c>
      <c r="M38" s="262"/>
      <c r="N38" s="111"/>
      <c r="O38" s="111"/>
      <c r="P38" s="255" t="s">
        <v>30</v>
      </c>
      <c r="Q38" s="256"/>
      <c r="R38" s="98"/>
      <c r="S38" s="98"/>
      <c r="T38" s="252" t="s">
        <v>6</v>
      </c>
      <c r="U38" s="253"/>
      <c r="V38" s="252" t="s">
        <v>69</v>
      </c>
      <c r="W38" s="254"/>
      <c r="X38" s="254"/>
      <c r="Y38" s="253"/>
      <c r="Z38" s="105"/>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x14ac:dyDescent="0.4">
      <c r="A39" s="71"/>
      <c r="B39" s="98"/>
      <c r="C39" s="252" t="s">
        <v>6</v>
      </c>
      <c r="D39" s="253"/>
      <c r="E39" s="255">
        <f>SUMIFS($AU$14:$AV$31,$C$14:$D$31,"介護支援専門員",$E$14:$F$31,"D")</f>
        <v>0</v>
      </c>
      <c r="F39" s="256"/>
      <c r="G39" s="257">
        <f>SUMIFS($AW$14:$AX$31,$C$14:$D$31,"介護支援専門員",$E$14:$F$31,"D")</f>
        <v>0</v>
      </c>
      <c r="H39" s="258"/>
      <c r="I39" s="112"/>
      <c r="J39" s="259">
        <v>0</v>
      </c>
      <c r="K39" s="260"/>
      <c r="L39" s="261">
        <v>0</v>
      </c>
      <c r="M39" s="262"/>
      <c r="N39" s="111"/>
      <c r="O39" s="111"/>
      <c r="P39" s="255" t="s">
        <v>30</v>
      </c>
      <c r="Q39" s="256"/>
      <c r="R39" s="98"/>
      <c r="S39" s="98"/>
      <c r="T39" s="98"/>
      <c r="U39" s="263"/>
      <c r="V39" s="263"/>
      <c r="W39" s="264"/>
      <c r="X39" s="264"/>
      <c r="Y39" s="150"/>
      <c r="Z39" s="150"/>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x14ac:dyDescent="0.4">
      <c r="A40" s="71"/>
      <c r="B40" s="98"/>
      <c r="C40" s="252" t="s">
        <v>27</v>
      </c>
      <c r="D40" s="253"/>
      <c r="E40" s="255">
        <f>SUM(E36:F39)</f>
        <v>560</v>
      </c>
      <c r="F40" s="256"/>
      <c r="G40" s="257">
        <f>SUM(G36:H39)</f>
        <v>140</v>
      </c>
      <c r="H40" s="258"/>
      <c r="I40" s="112"/>
      <c r="J40" s="255">
        <f>SUM(J36:K39)</f>
        <v>80</v>
      </c>
      <c r="K40" s="256"/>
      <c r="L40" s="255">
        <f>SUM(L36:M39)</f>
        <v>20</v>
      </c>
      <c r="M40" s="256"/>
      <c r="N40" s="111"/>
      <c r="O40" s="111"/>
      <c r="P40" s="255">
        <f>SUM(P36:Q37)</f>
        <v>3</v>
      </c>
      <c r="Q40" s="256"/>
      <c r="R40" s="98"/>
      <c r="S40" s="98"/>
      <c r="T40" s="98"/>
      <c r="U40" s="263"/>
      <c r="V40" s="263"/>
      <c r="W40" s="264"/>
      <c r="X40" s="264"/>
      <c r="Y40" s="149"/>
      <c r="Z40" s="149"/>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x14ac:dyDescent="0.4">
      <c r="A41" s="71"/>
      <c r="B41" s="98"/>
      <c r="C41" s="98"/>
      <c r="D41" s="98"/>
      <c r="E41" s="98"/>
      <c r="F41" s="98"/>
      <c r="G41" s="98"/>
      <c r="H41" s="98"/>
      <c r="I41" s="98"/>
      <c r="J41" s="98"/>
      <c r="K41" s="98"/>
      <c r="L41" s="99"/>
      <c r="M41" s="98"/>
      <c r="N41" s="98"/>
      <c r="O41" s="98"/>
      <c r="P41" s="98"/>
      <c r="Q41" s="98"/>
      <c r="R41" s="98"/>
      <c r="S41" s="98"/>
      <c r="T41" s="98"/>
      <c r="U41" s="101"/>
      <c r="V41" s="101"/>
      <c r="W41" s="101"/>
      <c r="X41" s="101"/>
      <c r="Y41" s="101"/>
      <c r="Z41" s="101"/>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x14ac:dyDescent="0.4">
      <c r="A42" s="71"/>
      <c r="B42" s="98"/>
      <c r="C42" s="99" t="s">
        <v>45</v>
      </c>
      <c r="D42" s="98"/>
      <c r="E42" s="98"/>
      <c r="F42" s="98"/>
      <c r="G42" s="98"/>
      <c r="H42" s="98"/>
      <c r="I42" s="106" t="s">
        <v>89</v>
      </c>
      <c r="J42" s="272" t="s">
        <v>90</v>
      </c>
      <c r="K42" s="273"/>
      <c r="L42" s="107"/>
      <c r="M42" s="106"/>
      <c r="N42" s="98"/>
      <c r="O42" s="98"/>
      <c r="P42" s="98"/>
      <c r="Q42" s="98"/>
      <c r="R42" s="98"/>
      <c r="S42" s="98"/>
      <c r="T42" s="98"/>
      <c r="U42" s="102"/>
      <c r="V42" s="101"/>
      <c r="W42" s="101"/>
      <c r="X42" s="101"/>
      <c r="Y42" s="101"/>
      <c r="Z42" s="101"/>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x14ac:dyDescent="0.4">
      <c r="A43" s="71"/>
      <c r="B43" s="98"/>
      <c r="C43" s="98" t="s">
        <v>40</v>
      </c>
      <c r="D43" s="98"/>
      <c r="E43" s="98"/>
      <c r="F43" s="98"/>
      <c r="G43" s="98"/>
      <c r="H43" s="98" t="s">
        <v>41</v>
      </c>
      <c r="I43" s="98"/>
      <c r="J43" s="98"/>
      <c r="K43" s="98"/>
      <c r="L43" s="99"/>
      <c r="M43" s="98"/>
      <c r="N43" s="98"/>
      <c r="O43" s="98"/>
      <c r="P43" s="98"/>
      <c r="Q43" s="98"/>
      <c r="R43" s="98"/>
      <c r="S43" s="98"/>
      <c r="T43" s="98"/>
      <c r="U43" s="101"/>
      <c r="V43" s="101"/>
      <c r="W43" s="101"/>
      <c r="X43" s="101"/>
      <c r="Y43" s="101"/>
      <c r="Z43" s="101"/>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x14ac:dyDescent="0.4">
      <c r="A44" s="71"/>
      <c r="B44" s="98"/>
      <c r="C44" s="98" t="str">
        <f>IF($J$42="週","対象時間数（週平均）","対象時間数（当月合計）")</f>
        <v>対象時間数（週平均）</v>
      </c>
      <c r="D44" s="98"/>
      <c r="E44" s="98"/>
      <c r="F44" s="98"/>
      <c r="G44" s="98"/>
      <c r="H44" s="98" t="str">
        <f>IF($J$42="週","週に勤務すべき時間数","当月に勤務すべき時間数")</f>
        <v>週に勤務すべき時間数</v>
      </c>
      <c r="I44" s="98"/>
      <c r="J44" s="98"/>
      <c r="K44" s="98"/>
      <c r="L44" s="99"/>
      <c r="M44" s="250" t="s">
        <v>42</v>
      </c>
      <c r="N44" s="250"/>
      <c r="O44" s="250"/>
      <c r="P44" s="250"/>
      <c r="Q44" s="98"/>
      <c r="R44" s="98"/>
      <c r="S44" s="98"/>
      <c r="T44" s="98"/>
      <c r="U44" s="101"/>
      <c r="V44" s="101"/>
      <c r="W44" s="101"/>
      <c r="X44" s="101"/>
      <c r="Y44" s="101"/>
      <c r="Z44" s="101"/>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x14ac:dyDescent="0.4">
      <c r="A45" s="71"/>
      <c r="B45" s="98"/>
      <c r="C45" s="274">
        <f>IF($J$42="週",L40,J40)</f>
        <v>20</v>
      </c>
      <c r="D45" s="275"/>
      <c r="E45" s="275"/>
      <c r="F45" s="276"/>
      <c r="G45" s="100" t="s">
        <v>28</v>
      </c>
      <c r="H45" s="252">
        <f>IF($J$42="週",$AV$5,$AZ$5)</f>
        <v>40</v>
      </c>
      <c r="I45" s="254"/>
      <c r="J45" s="254"/>
      <c r="K45" s="253"/>
      <c r="L45" s="100" t="s">
        <v>29</v>
      </c>
      <c r="M45" s="266">
        <f>ROUNDDOWN(C45/H45,1)</f>
        <v>0.5</v>
      </c>
      <c r="N45" s="267"/>
      <c r="O45" s="267"/>
      <c r="P45" s="268"/>
      <c r="Q45" s="98"/>
      <c r="R45" s="98"/>
      <c r="S45" s="98"/>
      <c r="T45" s="98"/>
      <c r="U45" s="265"/>
      <c r="V45" s="265"/>
      <c r="W45" s="265"/>
      <c r="X45" s="265"/>
      <c r="Y45" s="143"/>
      <c r="Z45" s="101"/>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x14ac:dyDescent="0.4">
      <c r="A46" s="71"/>
      <c r="B46" s="98"/>
      <c r="C46" s="98"/>
      <c r="D46" s="98"/>
      <c r="E46" s="98"/>
      <c r="F46" s="98"/>
      <c r="G46" s="98"/>
      <c r="H46" s="98"/>
      <c r="I46" s="98"/>
      <c r="J46" s="98"/>
      <c r="K46" s="98"/>
      <c r="L46" s="99"/>
      <c r="M46" s="98" t="s">
        <v>71</v>
      </c>
      <c r="N46" s="98"/>
      <c r="O46" s="98"/>
      <c r="P46" s="98"/>
      <c r="Q46" s="98"/>
      <c r="R46" s="98"/>
      <c r="S46" s="98"/>
      <c r="T46" s="98"/>
      <c r="U46" s="101"/>
      <c r="V46" s="101"/>
      <c r="W46" s="101"/>
      <c r="X46" s="101"/>
      <c r="Y46" s="101"/>
      <c r="Z46" s="101"/>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x14ac:dyDescent="0.4">
      <c r="A47" s="71"/>
      <c r="B47" s="98"/>
      <c r="C47" s="98" t="s">
        <v>122</v>
      </c>
      <c r="D47" s="98"/>
      <c r="E47" s="98"/>
      <c r="F47" s="98"/>
      <c r="G47" s="98"/>
      <c r="H47" s="98"/>
      <c r="I47" s="98"/>
      <c r="J47" s="98"/>
      <c r="K47" s="98"/>
      <c r="L47" s="99"/>
      <c r="M47" s="98"/>
      <c r="N47" s="98"/>
      <c r="O47" s="98"/>
      <c r="P47" s="98"/>
      <c r="Q47" s="98"/>
      <c r="R47" s="98"/>
      <c r="S47" s="98"/>
      <c r="T47" s="98"/>
      <c r="U47" s="98"/>
      <c r="V47" s="108"/>
      <c r="W47" s="109"/>
      <c r="X47" s="109"/>
      <c r="Y47" s="98"/>
      <c r="Z47" s="98"/>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x14ac:dyDescent="0.4">
      <c r="A48" s="71"/>
      <c r="B48" s="98"/>
      <c r="C48" s="98" t="s">
        <v>47</v>
      </c>
      <c r="D48" s="98"/>
      <c r="E48" s="98"/>
      <c r="F48" s="98"/>
      <c r="G48" s="98"/>
      <c r="H48" s="98"/>
      <c r="I48" s="98"/>
      <c r="J48" s="98"/>
      <c r="K48" s="98"/>
      <c r="L48" s="99"/>
      <c r="M48" s="100"/>
      <c r="N48" s="100"/>
      <c r="O48" s="100"/>
      <c r="P48" s="100"/>
      <c r="Q48" s="98"/>
      <c r="R48" s="98"/>
      <c r="S48" s="98"/>
      <c r="T48" s="98"/>
      <c r="U48" s="98"/>
      <c r="V48" s="108"/>
      <c r="W48" s="109"/>
      <c r="X48" s="109"/>
      <c r="Y48" s="98"/>
      <c r="Z48" s="98"/>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x14ac:dyDescent="0.4">
      <c r="A49" s="71"/>
      <c r="B49" s="98"/>
      <c r="C49" s="67" t="s">
        <v>43</v>
      </c>
      <c r="D49" s="67"/>
      <c r="E49" s="67"/>
      <c r="F49" s="67"/>
      <c r="G49" s="67"/>
      <c r="H49" s="98" t="s">
        <v>46</v>
      </c>
      <c r="I49" s="67"/>
      <c r="J49" s="67"/>
      <c r="K49" s="67"/>
      <c r="L49" s="67"/>
      <c r="M49" s="250" t="s">
        <v>27</v>
      </c>
      <c r="N49" s="250"/>
      <c r="O49" s="250"/>
      <c r="P49" s="250"/>
      <c r="Q49" s="98"/>
      <c r="R49" s="98"/>
      <c r="S49" s="98"/>
      <c r="T49" s="98"/>
      <c r="U49" s="98"/>
      <c r="V49" s="108"/>
      <c r="W49" s="109"/>
      <c r="X49" s="109"/>
      <c r="Y49" s="98"/>
      <c r="Z49" s="98"/>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x14ac:dyDescent="0.4">
      <c r="A50" s="71"/>
      <c r="B50" s="98"/>
      <c r="C50" s="252">
        <f>P40</f>
        <v>3</v>
      </c>
      <c r="D50" s="254"/>
      <c r="E50" s="254"/>
      <c r="F50" s="253"/>
      <c r="G50" s="100" t="s">
        <v>81</v>
      </c>
      <c r="H50" s="266">
        <f>M45</f>
        <v>0.5</v>
      </c>
      <c r="I50" s="267"/>
      <c r="J50" s="267"/>
      <c r="K50" s="268"/>
      <c r="L50" s="100" t="s">
        <v>29</v>
      </c>
      <c r="M50" s="269">
        <f>ROUNDDOWN(C50+H50,1)</f>
        <v>3.5</v>
      </c>
      <c r="N50" s="270"/>
      <c r="O50" s="270"/>
      <c r="P50" s="271"/>
      <c r="Q50" s="98"/>
      <c r="R50" s="98"/>
      <c r="S50" s="98"/>
      <c r="T50" s="98"/>
      <c r="U50" s="98"/>
      <c r="V50" s="108"/>
      <c r="W50" s="109"/>
      <c r="X50" s="109"/>
      <c r="Y50" s="98"/>
      <c r="Z50" s="98"/>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row>
    <row r="51" spans="1:58" ht="20.25" customHeight="1" x14ac:dyDescent="0.4">
      <c r="A51" s="71"/>
      <c r="B51" s="98"/>
      <c r="C51" s="98"/>
      <c r="D51" s="98"/>
      <c r="E51" s="98"/>
      <c r="F51" s="98"/>
      <c r="G51" s="98"/>
      <c r="H51" s="98"/>
      <c r="I51" s="98"/>
      <c r="J51" s="98"/>
      <c r="K51" s="98"/>
      <c r="L51" s="98"/>
      <c r="M51" s="98"/>
      <c r="N51" s="99"/>
      <c r="O51" s="98"/>
      <c r="P51" s="98"/>
      <c r="Q51" s="98"/>
      <c r="R51" s="98"/>
      <c r="S51" s="98"/>
      <c r="T51" s="98"/>
      <c r="U51" s="98"/>
      <c r="V51" s="108"/>
      <c r="W51" s="109"/>
      <c r="X51" s="109"/>
      <c r="Y51" s="98"/>
      <c r="Z51" s="98"/>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row>
    <row r="52" spans="1:58" ht="20.25" customHeight="1" x14ac:dyDescent="0.4">
      <c r="C52" s="80"/>
      <c r="D52" s="80"/>
      <c r="E52" s="35"/>
      <c r="F52" s="35"/>
      <c r="G52" s="35"/>
      <c r="H52" s="35"/>
      <c r="I52" s="35"/>
      <c r="J52" s="35"/>
      <c r="K52" s="35"/>
      <c r="L52" s="35"/>
      <c r="M52" s="35"/>
      <c r="N52" s="35"/>
      <c r="O52" s="35"/>
      <c r="P52" s="35"/>
      <c r="Q52" s="35"/>
      <c r="R52" s="35"/>
      <c r="S52" s="35"/>
      <c r="T52" s="80"/>
      <c r="U52" s="35"/>
      <c r="V52" s="35"/>
      <c r="W52" s="35"/>
      <c r="X52" s="35"/>
      <c r="Y52" s="35"/>
      <c r="Z52" s="35"/>
      <c r="AA52" s="35"/>
      <c r="AB52" s="35"/>
      <c r="AC52" s="35"/>
      <c r="AD52" s="35"/>
      <c r="AE52" s="35"/>
      <c r="AF52" s="35"/>
      <c r="AJ52" s="81"/>
      <c r="AK52" s="82"/>
      <c r="AL52" s="82"/>
      <c r="AM52" s="35"/>
      <c r="AN52" s="35"/>
      <c r="AO52" s="35"/>
      <c r="AP52" s="35"/>
      <c r="AQ52" s="35"/>
      <c r="AR52" s="35"/>
      <c r="AS52" s="35"/>
      <c r="AT52" s="35"/>
      <c r="AU52" s="35"/>
      <c r="AV52" s="35"/>
      <c r="AW52" s="35"/>
      <c r="AX52" s="35"/>
      <c r="AY52" s="35"/>
      <c r="AZ52" s="35"/>
      <c r="BA52" s="35"/>
      <c r="BB52" s="35"/>
      <c r="BC52" s="35"/>
      <c r="BD52" s="35"/>
      <c r="BE52" s="82"/>
    </row>
    <row r="53" spans="1:58" ht="20.25" customHeight="1" x14ac:dyDescent="0.4">
      <c r="A53" s="35"/>
      <c r="B53" s="35"/>
      <c r="C53" s="80"/>
      <c r="D53" s="80"/>
      <c r="E53" s="35"/>
      <c r="F53" s="35"/>
      <c r="G53" s="35"/>
      <c r="H53" s="35"/>
      <c r="I53" s="35"/>
      <c r="J53" s="35"/>
      <c r="K53" s="35"/>
      <c r="L53" s="35"/>
      <c r="M53" s="35"/>
      <c r="N53" s="35"/>
      <c r="O53" s="35"/>
      <c r="P53" s="35"/>
      <c r="Q53" s="35"/>
      <c r="R53" s="35"/>
      <c r="S53" s="35"/>
      <c r="T53" s="35"/>
      <c r="U53" s="80"/>
      <c r="V53" s="35"/>
      <c r="W53" s="35"/>
      <c r="X53" s="35"/>
      <c r="Y53" s="35"/>
      <c r="Z53" s="35"/>
      <c r="AA53" s="35"/>
      <c r="AB53" s="35"/>
      <c r="AC53" s="35"/>
      <c r="AD53" s="35"/>
      <c r="AE53" s="35"/>
      <c r="AF53" s="35"/>
      <c r="AG53" s="35"/>
      <c r="AK53" s="81"/>
      <c r="AL53" s="82"/>
      <c r="AM53" s="82"/>
      <c r="AN53" s="35"/>
      <c r="AO53" s="35"/>
      <c r="AP53" s="35"/>
      <c r="AQ53" s="35"/>
      <c r="AR53" s="35"/>
      <c r="AS53" s="35"/>
      <c r="AT53" s="35"/>
      <c r="AU53" s="35"/>
      <c r="AV53" s="35"/>
      <c r="AW53" s="35"/>
      <c r="AX53" s="35"/>
      <c r="AY53" s="35"/>
      <c r="AZ53" s="35"/>
      <c r="BA53" s="35"/>
      <c r="BB53" s="35"/>
      <c r="BC53" s="35"/>
      <c r="BD53" s="35"/>
      <c r="BE53" s="35"/>
      <c r="BF53" s="82"/>
    </row>
    <row r="54" spans="1:58" ht="20.25" customHeight="1" x14ac:dyDescent="0.4">
      <c r="A54" s="35"/>
      <c r="B54" s="35"/>
      <c r="C54" s="35"/>
      <c r="D54" s="80"/>
      <c r="E54" s="35"/>
      <c r="F54" s="35"/>
      <c r="G54" s="35"/>
      <c r="H54" s="35"/>
      <c r="I54" s="35"/>
      <c r="J54" s="35"/>
      <c r="K54" s="35"/>
      <c r="L54" s="35"/>
      <c r="M54" s="35"/>
      <c r="N54" s="35"/>
      <c r="O54" s="35"/>
      <c r="P54" s="35"/>
      <c r="Q54" s="35"/>
      <c r="R54" s="35"/>
      <c r="S54" s="35"/>
      <c r="T54" s="35"/>
      <c r="U54" s="80"/>
      <c r="V54" s="35"/>
      <c r="W54" s="35"/>
      <c r="X54" s="35"/>
      <c r="Y54" s="35"/>
      <c r="Z54" s="35"/>
      <c r="AA54" s="35"/>
      <c r="AB54" s="35"/>
      <c r="AC54" s="35"/>
      <c r="AD54" s="35"/>
      <c r="AE54" s="35"/>
      <c r="AF54" s="35"/>
      <c r="AG54" s="35"/>
      <c r="AK54" s="81"/>
      <c r="AL54" s="82"/>
      <c r="AM54" s="82"/>
      <c r="AN54" s="35"/>
      <c r="AO54" s="35"/>
      <c r="AP54" s="35"/>
      <c r="AQ54" s="35"/>
      <c r="AR54" s="35"/>
      <c r="AS54" s="35"/>
      <c r="AT54" s="35"/>
      <c r="AU54" s="35"/>
      <c r="AV54" s="35"/>
      <c r="AW54" s="35"/>
      <c r="AX54" s="35"/>
      <c r="AY54" s="35"/>
      <c r="AZ54" s="35"/>
      <c r="BA54" s="35"/>
      <c r="BB54" s="35"/>
      <c r="BC54" s="35"/>
      <c r="BD54" s="35"/>
      <c r="BE54" s="35"/>
      <c r="BF54" s="82"/>
    </row>
    <row r="55" spans="1:58" ht="20.25" customHeight="1" x14ac:dyDescent="0.4">
      <c r="A55" s="35"/>
      <c r="B55" s="35"/>
      <c r="C55" s="80"/>
      <c r="D55" s="80"/>
      <c r="E55" s="35"/>
      <c r="F55" s="35"/>
      <c r="G55" s="35"/>
      <c r="H55" s="35"/>
      <c r="I55" s="35"/>
      <c r="J55" s="35"/>
      <c r="K55" s="35"/>
      <c r="L55" s="35"/>
      <c r="M55" s="35"/>
      <c r="N55" s="35"/>
      <c r="O55" s="35"/>
      <c r="P55" s="35"/>
      <c r="Q55" s="35"/>
      <c r="R55" s="35"/>
      <c r="S55" s="35"/>
      <c r="T55" s="35"/>
      <c r="U55" s="80"/>
      <c r="V55" s="35"/>
      <c r="W55" s="35"/>
      <c r="X55" s="35"/>
      <c r="Y55" s="35"/>
      <c r="Z55" s="35"/>
      <c r="AA55" s="35"/>
      <c r="AB55" s="35"/>
      <c r="AC55" s="35"/>
      <c r="AD55" s="35"/>
      <c r="AE55" s="35"/>
      <c r="AF55" s="35"/>
      <c r="AG55" s="35"/>
      <c r="AK55" s="81"/>
      <c r="AL55" s="82"/>
      <c r="AM55" s="82"/>
      <c r="AN55" s="35"/>
      <c r="AO55" s="35"/>
      <c r="AP55" s="35"/>
      <c r="AQ55" s="35"/>
      <c r="AR55" s="35"/>
      <c r="AS55" s="35"/>
      <c r="AT55" s="35"/>
      <c r="AU55" s="35"/>
      <c r="AV55" s="35"/>
      <c r="AW55" s="35"/>
      <c r="AX55" s="35"/>
      <c r="AY55" s="35"/>
      <c r="AZ55" s="35"/>
      <c r="BA55" s="35"/>
      <c r="BB55" s="35"/>
      <c r="BC55" s="35"/>
      <c r="BD55" s="35"/>
      <c r="BE55" s="35"/>
      <c r="BF55" s="82"/>
    </row>
    <row r="56" spans="1:58" ht="20.25" customHeight="1" x14ac:dyDescent="0.4">
      <c r="C56" s="81"/>
      <c r="D56" s="81"/>
      <c r="E56" s="81"/>
      <c r="F56" s="81"/>
      <c r="G56" s="81"/>
      <c r="H56" s="81"/>
      <c r="I56" s="81"/>
      <c r="J56" s="81"/>
      <c r="K56" s="81"/>
      <c r="L56" s="81"/>
      <c r="M56" s="81"/>
      <c r="N56" s="81"/>
      <c r="O56" s="81"/>
      <c r="P56" s="81"/>
      <c r="Q56" s="81"/>
      <c r="R56" s="81"/>
      <c r="S56" s="81"/>
      <c r="T56" s="81"/>
      <c r="U56" s="82"/>
      <c r="V56" s="82"/>
      <c r="W56" s="81"/>
      <c r="X56" s="81"/>
      <c r="Y56" s="81"/>
      <c r="Z56" s="81"/>
      <c r="AA56" s="81"/>
      <c r="AB56" s="81"/>
      <c r="AC56" s="81"/>
      <c r="AD56" s="81"/>
      <c r="AE56" s="81"/>
      <c r="AF56" s="81"/>
      <c r="AG56" s="81"/>
      <c r="AH56" s="81"/>
      <c r="AI56" s="81"/>
      <c r="AJ56" s="81"/>
      <c r="AK56" s="81"/>
      <c r="AL56" s="82"/>
      <c r="AM56" s="82"/>
      <c r="AN56" s="35"/>
      <c r="AO56" s="35"/>
      <c r="AP56" s="35"/>
      <c r="AQ56" s="35"/>
      <c r="AR56" s="35"/>
      <c r="AS56" s="35"/>
      <c r="AT56" s="35"/>
      <c r="AU56" s="35"/>
      <c r="AV56" s="35"/>
      <c r="AW56" s="35"/>
      <c r="AX56" s="35"/>
      <c r="AY56" s="35"/>
      <c r="AZ56" s="35"/>
      <c r="BA56" s="35"/>
      <c r="BB56" s="35"/>
      <c r="BC56" s="35"/>
      <c r="BD56" s="35"/>
      <c r="BE56" s="35"/>
      <c r="BF56" s="82"/>
    </row>
    <row r="57" spans="1:58" ht="20.25" customHeight="1" x14ac:dyDescent="0.4">
      <c r="C57" s="81"/>
      <c r="D57" s="81"/>
      <c r="E57" s="81"/>
      <c r="F57" s="81"/>
      <c r="G57" s="81"/>
      <c r="H57" s="81"/>
      <c r="I57" s="81"/>
      <c r="J57" s="81"/>
      <c r="K57" s="81"/>
      <c r="L57" s="81"/>
      <c r="M57" s="81"/>
      <c r="N57" s="81"/>
      <c r="O57" s="81"/>
      <c r="P57" s="81"/>
      <c r="Q57" s="81"/>
      <c r="R57" s="81"/>
      <c r="S57" s="81"/>
      <c r="T57" s="81"/>
      <c r="U57" s="82"/>
      <c r="V57" s="82"/>
      <c r="W57" s="81"/>
      <c r="X57" s="81"/>
      <c r="Y57" s="81"/>
      <c r="Z57" s="81"/>
      <c r="AA57" s="81"/>
      <c r="AB57" s="81"/>
      <c r="AC57" s="81"/>
      <c r="AD57" s="81"/>
      <c r="AE57" s="81"/>
      <c r="AF57" s="81"/>
      <c r="AG57" s="81"/>
      <c r="AH57" s="81"/>
      <c r="AI57" s="81"/>
      <c r="AJ57" s="81"/>
      <c r="AK57" s="81"/>
      <c r="AL57" s="82"/>
      <c r="AM57" s="82"/>
      <c r="AN57" s="35"/>
      <c r="AO57" s="35"/>
      <c r="AP57" s="35"/>
      <c r="AQ57" s="35"/>
      <c r="AR57" s="35"/>
      <c r="AS57" s="35"/>
      <c r="AT57" s="35"/>
      <c r="AU57" s="35"/>
      <c r="AV57" s="35"/>
      <c r="AW57" s="35"/>
      <c r="AX57" s="35"/>
      <c r="AY57" s="35"/>
      <c r="AZ57" s="35"/>
      <c r="BA57" s="35"/>
      <c r="BB57" s="35"/>
      <c r="BC57" s="35"/>
      <c r="BD57" s="35"/>
      <c r="BE57" s="35"/>
      <c r="BF57" s="82"/>
    </row>
  </sheetData>
  <sheetProtection insertRows="0"/>
  <mergeCells count="212">
    <mergeCell ref="M49:P49"/>
    <mergeCell ref="C50:F50"/>
    <mergeCell ref="H50:K50"/>
    <mergeCell ref="M50:P50"/>
    <mergeCell ref="J42:K42"/>
    <mergeCell ref="M44:P44"/>
    <mergeCell ref="C45:F45"/>
    <mergeCell ref="H45:K45"/>
    <mergeCell ref="M45:P45"/>
    <mergeCell ref="U40:V40"/>
    <mergeCell ref="W40:X40"/>
    <mergeCell ref="U45:X45"/>
    <mergeCell ref="W39:X39"/>
    <mergeCell ref="C40:D40"/>
    <mergeCell ref="E40:F40"/>
    <mergeCell ref="G40:H40"/>
    <mergeCell ref="J40:K40"/>
    <mergeCell ref="L40:M40"/>
    <mergeCell ref="P40:Q40"/>
    <mergeCell ref="E39:F39"/>
    <mergeCell ref="G39:H39"/>
    <mergeCell ref="J39:K39"/>
    <mergeCell ref="L39:M39"/>
    <mergeCell ref="P39:Q39"/>
    <mergeCell ref="U39:V39"/>
    <mergeCell ref="V38:Y38"/>
    <mergeCell ref="C39:D39"/>
    <mergeCell ref="E38:F38"/>
    <mergeCell ref="G38:H38"/>
    <mergeCell ref="J38:K38"/>
    <mergeCell ref="L38:M38"/>
    <mergeCell ref="P38:Q38"/>
    <mergeCell ref="T38:U38"/>
    <mergeCell ref="C38:D38"/>
    <mergeCell ref="T37:U37"/>
    <mergeCell ref="V37:Y37"/>
    <mergeCell ref="C37:D37"/>
    <mergeCell ref="E37:F37"/>
    <mergeCell ref="G37:H37"/>
    <mergeCell ref="J37:K37"/>
    <mergeCell ref="G36:H36"/>
    <mergeCell ref="J36:K36"/>
    <mergeCell ref="L36:M36"/>
    <mergeCell ref="P36:Q36"/>
    <mergeCell ref="T36:U36"/>
    <mergeCell ref="V36:Y36"/>
    <mergeCell ref="C36:D36"/>
    <mergeCell ref="E36:F36"/>
    <mergeCell ref="L37:M37"/>
    <mergeCell ref="P37:Q37"/>
    <mergeCell ref="C34:D35"/>
    <mergeCell ref="E34:H34"/>
    <mergeCell ref="J34:M34"/>
    <mergeCell ref="T34:U34"/>
    <mergeCell ref="V34:Y34"/>
    <mergeCell ref="E35:F35"/>
    <mergeCell ref="G35:H35"/>
    <mergeCell ref="J35:K35"/>
    <mergeCell ref="L35:M35"/>
    <mergeCell ref="T35:U35"/>
    <mergeCell ref="V35:Y35"/>
    <mergeCell ref="AY30:BD30"/>
    <mergeCell ref="C31:D31"/>
    <mergeCell ref="E31:F31"/>
    <mergeCell ref="G31:K31"/>
    <mergeCell ref="L31:O31"/>
    <mergeCell ref="AU31:AV31"/>
    <mergeCell ref="AW31:AX31"/>
    <mergeCell ref="AY31:BD31"/>
    <mergeCell ref="C30:D30"/>
    <mergeCell ref="E30:F30"/>
    <mergeCell ref="G30:K30"/>
    <mergeCell ref="L30:O30"/>
    <mergeCell ref="AU30:AV30"/>
    <mergeCell ref="AW30:AX30"/>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U9:AV13"/>
    <mergeCell ref="AW9:AX13"/>
    <mergeCell ref="AY9:BD13"/>
    <mergeCell ref="P10:V10"/>
    <mergeCell ref="W10:AC10"/>
    <mergeCell ref="AD10:AJ10"/>
    <mergeCell ref="AK10:AQ10"/>
    <mergeCell ref="AR10:AT10"/>
    <mergeCell ref="B9:B13"/>
    <mergeCell ref="C9:D13"/>
    <mergeCell ref="E9:F13"/>
    <mergeCell ref="G9:K13"/>
    <mergeCell ref="L9:O13"/>
    <mergeCell ref="P9:AT9"/>
    <mergeCell ref="AV5:AW5"/>
    <mergeCell ref="AZ5:BA5"/>
    <mergeCell ref="AZ7:BA7"/>
    <mergeCell ref="AM1:BA1"/>
    <mergeCell ref="U2:V2"/>
    <mergeCell ref="X2:Y2"/>
    <mergeCell ref="AB2:AC2"/>
    <mergeCell ref="AM2:BA2"/>
    <mergeCell ref="AZ3:BC3"/>
    <mergeCell ref="AZ4:BC4"/>
    <mergeCell ref="AZ6:BA6"/>
  </mergeCells>
  <phoneticPr fontId="1"/>
  <conditionalFormatting sqref="P14:AX31">
    <cfRule type="expression" dxfId="9" priority="4">
      <formula>INDIRECT(ADDRESS(ROW(),COLUMN()))=TRUNC(INDIRECT(ADDRESS(ROW(),COLUMN())))</formula>
    </cfRule>
  </conditionalFormatting>
  <conditionalFormatting sqref="E36:Q40">
    <cfRule type="expression" dxfId="8" priority="2">
      <formula>INDIRECT(ADDRESS(ROW(),COLUMN()))=TRUNC(INDIRECT(ADDRESS(ROW(),COLUMN())))</formula>
    </cfRule>
  </conditionalFormatting>
  <conditionalFormatting sqref="C45:F45">
    <cfRule type="expression" dxfId="7" priority="1">
      <formula>INDIRECT(ADDRESS(ROW(),COLUMN()))=TRUNC(INDIRECT(ADDRESS(ROW(),COLUMN())))</formula>
    </cfRule>
  </conditionalFormatting>
  <dataValidations count="8">
    <dataValidation type="list" allowBlank="1" showInputMessage="1" showErrorMessage="1" sqref="AZ3" xr:uid="{00000000-0002-0000-0000-000000000000}">
      <formula1>"４週,暦月"</formula1>
    </dataValidation>
    <dataValidation type="list" allowBlank="1" showInputMessage="1" showErrorMessage="1" sqref="J42:K42" xr:uid="{00000000-0002-0000-0000-000001000000}">
      <formula1>"週,暦月"</formula1>
    </dataValidation>
    <dataValidation type="decimal" allowBlank="1" showInputMessage="1" showErrorMessage="1" error="入力可能範囲　32～40" sqref="AV5" xr:uid="{00000000-0002-0000-0000-000002000000}">
      <formula1>32</formula1>
      <formula2>40</formula2>
    </dataValidation>
    <dataValidation type="list" allowBlank="1" showInputMessage="1" sqref="C14:D31" xr:uid="{00000000-0002-0000-0000-000003000000}">
      <formula1>職種</formula1>
    </dataValidation>
    <dataValidation type="list" errorStyle="warning" allowBlank="1" showInputMessage="1" error="リストにない場合のみ、入力してください。" sqref="G14:K31" xr:uid="{00000000-0002-0000-0000-000004000000}">
      <formula1>INDIRECT(C14)</formula1>
    </dataValidation>
    <dataValidation type="list" allowBlank="1" showInputMessage="1" showErrorMessage="1" sqref="AZ4:BC4" xr:uid="{00000000-0002-0000-0000-000005000000}">
      <formula1>"予定,実績,予定・実績"</formula1>
    </dataValidation>
    <dataValidation type="list" allowBlank="1" showInputMessage="1" sqref="E14:F31" xr:uid="{00000000-0002-0000-0000-000006000000}">
      <formula1>"A, B, C, D"</formula1>
    </dataValidation>
    <dataValidation allowBlank="1" showInputMessage="1" showErrorMessage="1" error="入力可能範囲　32～40" sqref="AZ6" xr:uid="{00000000-0002-0000-0000-000007000000}"/>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BF57"/>
  <sheetViews>
    <sheetView showGridLines="0" view="pageBreakPreview" zoomScaleNormal="55" zoomScaleSheetLayoutView="100" workbookViewId="0"/>
  </sheetViews>
  <sheetFormatPr defaultColWidth="4.5" defaultRowHeight="20.25" customHeight="1" x14ac:dyDescent="0.4"/>
  <cols>
    <col min="1" max="1" width="1.375" style="5" customWidth="1"/>
    <col min="2" max="56" width="5.625" style="5" customWidth="1"/>
    <col min="57" max="16384" width="4.5" style="5"/>
  </cols>
  <sheetData>
    <row r="1" spans="1:57" s="9" customFormat="1" ht="20.25" customHeight="1" x14ac:dyDescent="0.4">
      <c r="A1" s="36"/>
      <c r="B1" s="36"/>
      <c r="C1" s="37" t="s">
        <v>147</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164" t="s">
        <v>110</v>
      </c>
      <c r="AN1" s="164"/>
      <c r="AO1" s="164"/>
      <c r="AP1" s="164"/>
      <c r="AQ1" s="164"/>
      <c r="AR1" s="164"/>
      <c r="AS1" s="164"/>
      <c r="AT1" s="164"/>
      <c r="AU1" s="164"/>
      <c r="AV1" s="164"/>
      <c r="AW1" s="164"/>
      <c r="AX1" s="164"/>
      <c r="AY1" s="164"/>
      <c r="AZ1" s="164"/>
      <c r="BA1" s="164"/>
      <c r="BB1" s="40" t="s">
        <v>0</v>
      </c>
      <c r="BC1" s="36"/>
      <c r="BD1" s="36"/>
    </row>
    <row r="2" spans="1:57" s="3" customFormat="1" ht="20.25" customHeight="1" x14ac:dyDescent="0.4">
      <c r="A2" s="41"/>
      <c r="B2" s="41"/>
      <c r="C2" s="41"/>
      <c r="D2" s="38"/>
      <c r="E2" s="41"/>
      <c r="F2" s="41"/>
      <c r="G2" s="41"/>
      <c r="H2" s="38"/>
      <c r="I2" s="39"/>
      <c r="J2" s="39"/>
      <c r="K2" s="39"/>
      <c r="L2" s="39"/>
      <c r="M2" s="39"/>
      <c r="N2" s="41"/>
      <c r="O2" s="41"/>
      <c r="P2" s="41"/>
      <c r="Q2" s="41"/>
      <c r="R2" s="41"/>
      <c r="S2" s="41"/>
      <c r="T2" s="39" t="s">
        <v>19</v>
      </c>
      <c r="U2" s="165">
        <v>6</v>
      </c>
      <c r="V2" s="165"/>
      <c r="W2" s="39" t="s">
        <v>16</v>
      </c>
      <c r="X2" s="166">
        <f>IF(U2=0,"",YEAR(DATE(2018+U2,1,1)))</f>
        <v>2024</v>
      </c>
      <c r="Y2" s="166"/>
      <c r="Z2" s="41" t="s">
        <v>20</v>
      </c>
      <c r="AA2" s="41" t="s">
        <v>21</v>
      </c>
      <c r="AB2" s="165">
        <v>4</v>
      </c>
      <c r="AC2" s="165"/>
      <c r="AD2" s="41" t="s">
        <v>22</v>
      </c>
      <c r="AE2" s="41"/>
      <c r="AF2" s="41"/>
      <c r="AG2" s="41"/>
      <c r="AH2" s="41"/>
      <c r="AI2" s="41"/>
      <c r="AJ2" s="40"/>
      <c r="AK2" s="39" t="s">
        <v>17</v>
      </c>
      <c r="AL2" s="39" t="s">
        <v>16</v>
      </c>
      <c r="AM2" s="165"/>
      <c r="AN2" s="165"/>
      <c r="AO2" s="165"/>
      <c r="AP2" s="165"/>
      <c r="AQ2" s="165"/>
      <c r="AR2" s="165"/>
      <c r="AS2" s="165"/>
      <c r="AT2" s="165"/>
      <c r="AU2" s="165"/>
      <c r="AV2" s="165"/>
      <c r="AW2" s="165"/>
      <c r="AX2" s="165"/>
      <c r="AY2" s="165"/>
      <c r="AZ2" s="165"/>
      <c r="BA2" s="165"/>
      <c r="BB2" s="40" t="s">
        <v>0</v>
      </c>
      <c r="BC2" s="39"/>
      <c r="BD2" s="39"/>
      <c r="BE2" s="4"/>
    </row>
    <row r="3" spans="1:57" s="3"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72</v>
      </c>
      <c r="AZ3" s="167" t="s">
        <v>99</v>
      </c>
      <c r="BA3" s="167"/>
      <c r="BB3" s="167"/>
      <c r="BC3" s="167"/>
      <c r="BD3" s="39"/>
      <c r="BE3" s="4"/>
    </row>
    <row r="4" spans="1:57" s="3"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93</v>
      </c>
      <c r="AZ4" s="167" t="s">
        <v>94</v>
      </c>
      <c r="BA4" s="167"/>
      <c r="BB4" s="167"/>
      <c r="BC4" s="167"/>
      <c r="BD4" s="39"/>
      <c r="BE4" s="4"/>
    </row>
    <row r="5" spans="1:57" s="3"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56</v>
      </c>
      <c r="AK5" s="60"/>
      <c r="AL5" s="60"/>
      <c r="AM5" s="60"/>
      <c r="AN5" s="60"/>
      <c r="AO5" s="60"/>
      <c r="AP5" s="60"/>
      <c r="AQ5" s="60"/>
      <c r="AR5" s="49"/>
      <c r="AS5" s="49"/>
      <c r="AT5" s="61"/>
      <c r="AU5" s="60"/>
      <c r="AV5" s="158">
        <v>40</v>
      </c>
      <c r="AW5" s="159"/>
      <c r="AX5" s="61" t="s">
        <v>23</v>
      </c>
      <c r="AY5" s="60"/>
      <c r="AZ5" s="158">
        <v>160</v>
      </c>
      <c r="BA5" s="159"/>
      <c r="BB5" s="61" t="s">
        <v>84</v>
      </c>
      <c r="BC5" s="60"/>
      <c r="BD5" s="41"/>
      <c r="BE5" s="4"/>
    </row>
    <row r="6" spans="1:57" s="3" customFormat="1" ht="20.25" customHeight="1" x14ac:dyDescent="0.4">
      <c r="A6" s="41"/>
      <c r="B6" s="54"/>
      <c r="C6" s="54"/>
      <c r="D6" s="54"/>
      <c r="E6" s="54"/>
      <c r="F6" s="54"/>
      <c r="G6" s="54"/>
      <c r="H6" s="54"/>
      <c r="I6" s="54"/>
      <c r="J6" s="55"/>
      <c r="K6" s="56"/>
      <c r="L6" s="57"/>
      <c r="M6" s="57"/>
      <c r="N6" s="57"/>
      <c r="O6" s="57"/>
      <c r="P6" s="54"/>
      <c r="Q6" s="58"/>
      <c r="R6" s="58"/>
      <c r="S6" s="59"/>
      <c r="T6" s="41"/>
      <c r="U6" s="41"/>
      <c r="V6" s="41"/>
      <c r="W6" s="41"/>
      <c r="X6" s="41"/>
      <c r="Y6" s="41"/>
      <c r="Z6" s="46"/>
      <c r="AA6" s="46"/>
      <c r="AB6" s="44"/>
      <c r="AC6" s="44"/>
      <c r="AD6" s="60"/>
      <c r="AE6" s="60"/>
      <c r="AF6" s="60"/>
      <c r="AG6" s="60"/>
      <c r="AH6" s="41"/>
      <c r="AI6" s="41"/>
      <c r="AJ6" s="60"/>
      <c r="AK6" s="60"/>
      <c r="AL6" s="60"/>
      <c r="AM6" s="60"/>
      <c r="AN6" s="60"/>
      <c r="AO6" s="60"/>
      <c r="AP6" s="60"/>
      <c r="AQ6" s="59" t="s">
        <v>125</v>
      </c>
      <c r="AR6" s="60"/>
      <c r="AS6" s="155"/>
      <c r="AT6" s="155"/>
      <c r="AU6" s="155"/>
      <c r="AV6" s="60"/>
      <c r="AW6" s="60"/>
      <c r="AX6" s="156"/>
      <c r="AY6" s="60"/>
      <c r="AZ6" s="158">
        <v>100</v>
      </c>
      <c r="BA6" s="159"/>
      <c r="BB6" s="157" t="s">
        <v>124</v>
      </c>
      <c r="BC6" s="60"/>
      <c r="BD6" s="41"/>
      <c r="BE6" s="4"/>
    </row>
    <row r="7" spans="1:57" s="3" customFormat="1" ht="20.25" customHeight="1" x14ac:dyDescent="0.4">
      <c r="A7" s="41"/>
      <c r="B7" s="54"/>
      <c r="C7" s="54"/>
      <c r="D7" s="54"/>
      <c r="E7" s="54"/>
      <c r="F7" s="54"/>
      <c r="G7" s="54"/>
      <c r="H7" s="54"/>
      <c r="I7" s="54"/>
      <c r="J7" s="54"/>
      <c r="K7" s="62"/>
      <c r="L7" s="62"/>
      <c r="M7" s="62"/>
      <c r="N7" s="54"/>
      <c r="O7" s="63"/>
      <c r="P7" s="64"/>
      <c r="Q7" s="64"/>
      <c r="R7" s="65"/>
      <c r="S7" s="66"/>
      <c r="T7" s="41"/>
      <c r="U7" s="41"/>
      <c r="V7" s="41"/>
      <c r="W7" s="41"/>
      <c r="X7" s="41"/>
      <c r="Y7" s="41"/>
      <c r="Z7" s="46"/>
      <c r="AA7" s="46"/>
      <c r="AB7" s="44"/>
      <c r="AC7" s="44"/>
      <c r="AD7" s="67"/>
      <c r="AE7" s="36"/>
      <c r="AF7" s="36"/>
      <c r="AG7" s="36"/>
      <c r="AH7" s="41"/>
      <c r="AI7" s="41"/>
      <c r="AJ7" s="41"/>
      <c r="AK7" s="41"/>
      <c r="AL7" s="36"/>
      <c r="AM7" s="36"/>
      <c r="AN7" s="68"/>
      <c r="AO7" s="69"/>
      <c r="AP7" s="69"/>
      <c r="AQ7" s="70"/>
      <c r="AR7" s="70"/>
      <c r="AS7" s="70"/>
      <c r="AT7" s="70"/>
      <c r="AU7" s="70"/>
      <c r="AV7" s="70"/>
      <c r="AW7" s="60" t="s">
        <v>24</v>
      </c>
      <c r="AX7" s="60"/>
      <c r="AY7" s="60"/>
      <c r="AZ7" s="162">
        <f>DAY(EOMONTH(DATE(X2,AB2,1),0))</f>
        <v>30</v>
      </c>
      <c r="BA7" s="163"/>
      <c r="BB7" s="61" t="s">
        <v>25</v>
      </c>
      <c r="BC7" s="41"/>
      <c r="BD7" s="41"/>
      <c r="BE7" s="4"/>
    </row>
    <row r="8" spans="1:57" ht="5.0999999999999996" customHeight="1" thickBot="1" x14ac:dyDescent="0.45">
      <c r="A8" s="71"/>
      <c r="B8" s="71"/>
      <c r="C8" s="72"/>
      <c r="D8" s="72"/>
      <c r="E8" s="71"/>
      <c r="F8" s="71"/>
      <c r="G8" s="73"/>
      <c r="H8" s="71"/>
      <c r="I8" s="71"/>
      <c r="J8" s="71"/>
      <c r="K8" s="71"/>
      <c r="L8" s="71"/>
      <c r="M8" s="71"/>
      <c r="N8" s="71"/>
      <c r="O8" s="71"/>
      <c r="P8" s="71"/>
      <c r="Q8" s="71"/>
      <c r="R8" s="71"/>
      <c r="S8" s="72"/>
      <c r="T8" s="71"/>
      <c r="U8" s="71"/>
      <c r="V8" s="71"/>
      <c r="W8" s="71"/>
      <c r="X8" s="71"/>
      <c r="Y8" s="71"/>
      <c r="Z8" s="71"/>
      <c r="AA8" s="71"/>
      <c r="AB8" s="71"/>
      <c r="AC8" s="71"/>
      <c r="AD8" s="71"/>
      <c r="AE8" s="71"/>
      <c r="AF8" s="71"/>
      <c r="AG8" s="71"/>
      <c r="AH8" s="71"/>
      <c r="AI8" s="71"/>
      <c r="AJ8" s="72"/>
      <c r="AK8" s="71"/>
      <c r="AL8" s="71"/>
      <c r="AM8" s="71"/>
      <c r="AN8" s="71"/>
      <c r="AO8" s="71"/>
      <c r="AP8" s="71"/>
      <c r="AQ8" s="71"/>
      <c r="AR8" s="71"/>
      <c r="AS8" s="71"/>
      <c r="AT8" s="71"/>
      <c r="AU8" s="71"/>
      <c r="AV8" s="71"/>
      <c r="AW8" s="71"/>
      <c r="AX8" s="71"/>
      <c r="AY8" s="71"/>
      <c r="AZ8" s="71"/>
      <c r="BA8" s="71"/>
      <c r="BB8" s="71"/>
      <c r="BC8" s="74"/>
      <c r="BD8" s="74"/>
      <c r="BE8" s="6"/>
    </row>
    <row r="9" spans="1:57" ht="20.25" customHeight="1" thickBot="1" x14ac:dyDescent="0.45">
      <c r="A9" s="71"/>
      <c r="B9" s="181" t="s">
        <v>26</v>
      </c>
      <c r="C9" s="184" t="s">
        <v>126</v>
      </c>
      <c r="D9" s="185"/>
      <c r="E9" s="190" t="s">
        <v>127</v>
      </c>
      <c r="F9" s="185"/>
      <c r="G9" s="190" t="s">
        <v>128</v>
      </c>
      <c r="H9" s="184"/>
      <c r="I9" s="184"/>
      <c r="J9" s="184"/>
      <c r="K9" s="185"/>
      <c r="L9" s="190" t="s">
        <v>129</v>
      </c>
      <c r="M9" s="184"/>
      <c r="N9" s="184"/>
      <c r="O9" s="193"/>
      <c r="P9" s="196" t="s">
        <v>130</v>
      </c>
      <c r="Q9" s="197"/>
      <c r="R9" s="197"/>
      <c r="S9" s="197"/>
      <c r="T9" s="197"/>
      <c r="U9" s="197"/>
      <c r="V9" s="197"/>
      <c r="W9" s="197"/>
      <c r="X9" s="197"/>
      <c r="Y9" s="197"/>
      <c r="Z9" s="197"/>
      <c r="AA9" s="197"/>
      <c r="AB9" s="197"/>
      <c r="AC9" s="197"/>
      <c r="AD9" s="197"/>
      <c r="AE9" s="197"/>
      <c r="AF9" s="197"/>
      <c r="AG9" s="197"/>
      <c r="AH9" s="197"/>
      <c r="AI9" s="197"/>
      <c r="AJ9" s="197"/>
      <c r="AK9" s="197"/>
      <c r="AL9" s="197"/>
      <c r="AM9" s="197"/>
      <c r="AN9" s="197"/>
      <c r="AO9" s="197"/>
      <c r="AP9" s="197"/>
      <c r="AQ9" s="197"/>
      <c r="AR9" s="197"/>
      <c r="AS9" s="197"/>
      <c r="AT9" s="197"/>
      <c r="AU9" s="168" t="str">
        <f>IF(AZ3="４週","(10)1～4週目の勤務時間数合計","(10)1か月の勤務時間数合計")</f>
        <v>(10)1～4週目の勤務時間数合計</v>
      </c>
      <c r="AV9" s="169"/>
      <c r="AW9" s="168" t="s">
        <v>131</v>
      </c>
      <c r="AX9" s="169"/>
      <c r="AY9" s="176" t="s">
        <v>132</v>
      </c>
      <c r="AZ9" s="176"/>
      <c r="BA9" s="176"/>
      <c r="BB9" s="176"/>
      <c r="BC9" s="176"/>
      <c r="BD9" s="176"/>
    </row>
    <row r="10" spans="1:57" ht="20.25" customHeight="1" thickBot="1" x14ac:dyDescent="0.45">
      <c r="A10" s="71"/>
      <c r="B10" s="182"/>
      <c r="C10" s="186"/>
      <c r="D10" s="187"/>
      <c r="E10" s="191"/>
      <c r="F10" s="187"/>
      <c r="G10" s="191"/>
      <c r="H10" s="186"/>
      <c r="I10" s="186"/>
      <c r="J10" s="186"/>
      <c r="K10" s="187"/>
      <c r="L10" s="191"/>
      <c r="M10" s="186"/>
      <c r="N10" s="186"/>
      <c r="O10" s="194"/>
      <c r="P10" s="178" t="s">
        <v>10</v>
      </c>
      <c r="Q10" s="179"/>
      <c r="R10" s="179"/>
      <c r="S10" s="179"/>
      <c r="T10" s="179"/>
      <c r="U10" s="179"/>
      <c r="V10" s="180"/>
      <c r="W10" s="178" t="s">
        <v>11</v>
      </c>
      <c r="X10" s="179"/>
      <c r="Y10" s="179"/>
      <c r="Z10" s="179"/>
      <c r="AA10" s="179"/>
      <c r="AB10" s="179"/>
      <c r="AC10" s="180"/>
      <c r="AD10" s="178" t="s">
        <v>12</v>
      </c>
      <c r="AE10" s="179"/>
      <c r="AF10" s="179"/>
      <c r="AG10" s="179"/>
      <c r="AH10" s="179"/>
      <c r="AI10" s="179"/>
      <c r="AJ10" s="180"/>
      <c r="AK10" s="178" t="s">
        <v>13</v>
      </c>
      <c r="AL10" s="179"/>
      <c r="AM10" s="179"/>
      <c r="AN10" s="179"/>
      <c r="AO10" s="179"/>
      <c r="AP10" s="179"/>
      <c r="AQ10" s="180"/>
      <c r="AR10" s="178" t="s">
        <v>14</v>
      </c>
      <c r="AS10" s="179"/>
      <c r="AT10" s="180"/>
      <c r="AU10" s="170"/>
      <c r="AV10" s="171"/>
      <c r="AW10" s="170"/>
      <c r="AX10" s="171"/>
      <c r="AY10" s="176"/>
      <c r="AZ10" s="176"/>
      <c r="BA10" s="176"/>
      <c r="BB10" s="176"/>
      <c r="BC10" s="176"/>
      <c r="BD10" s="176"/>
    </row>
    <row r="11" spans="1:57" ht="20.25" customHeight="1" thickBot="1" x14ac:dyDescent="0.45">
      <c r="A11" s="71"/>
      <c r="B11" s="182"/>
      <c r="C11" s="186"/>
      <c r="D11" s="187"/>
      <c r="E11" s="191"/>
      <c r="F11" s="187"/>
      <c r="G11" s="191"/>
      <c r="H11" s="186"/>
      <c r="I11" s="186"/>
      <c r="J11" s="186"/>
      <c r="K11" s="187"/>
      <c r="L11" s="191"/>
      <c r="M11" s="186"/>
      <c r="N11" s="186"/>
      <c r="O11" s="194"/>
      <c r="P11" s="88">
        <f>DAY(DATE($X$2,$AB$2,1))</f>
        <v>1</v>
      </c>
      <c r="Q11" s="89">
        <f>DAY(DATE($X$2,$AB$2,2))</f>
        <v>2</v>
      </c>
      <c r="R11" s="89">
        <f>DAY(DATE($X$2,$AB$2,3))</f>
        <v>3</v>
      </c>
      <c r="S11" s="89">
        <f>DAY(DATE($X$2,$AB$2,4))</f>
        <v>4</v>
      </c>
      <c r="T11" s="89">
        <f>DAY(DATE($X$2,$AB$2,5))</f>
        <v>5</v>
      </c>
      <c r="U11" s="89">
        <f>DAY(DATE($X$2,$AB$2,6))</f>
        <v>6</v>
      </c>
      <c r="V11" s="90">
        <f>DAY(DATE($X$2,$AB$2,7))</f>
        <v>7</v>
      </c>
      <c r="W11" s="88">
        <f>DAY(DATE($X$2,$AB$2,8))</f>
        <v>8</v>
      </c>
      <c r="X11" s="89">
        <f>DAY(DATE($X$2,$AB$2,9))</f>
        <v>9</v>
      </c>
      <c r="Y11" s="89">
        <f>DAY(DATE($X$2,$AB$2,10))</f>
        <v>10</v>
      </c>
      <c r="Z11" s="89">
        <f>DAY(DATE($X$2,$AB$2,11))</f>
        <v>11</v>
      </c>
      <c r="AA11" s="89">
        <f>DAY(DATE($X$2,$AB$2,12))</f>
        <v>12</v>
      </c>
      <c r="AB11" s="89">
        <f>DAY(DATE($X$2,$AB$2,13))</f>
        <v>13</v>
      </c>
      <c r="AC11" s="90">
        <f>DAY(DATE($X$2,$AB$2,14))</f>
        <v>14</v>
      </c>
      <c r="AD11" s="88">
        <f>DAY(DATE($X$2,$AB$2,15))</f>
        <v>15</v>
      </c>
      <c r="AE11" s="89">
        <f>DAY(DATE($X$2,$AB$2,16))</f>
        <v>16</v>
      </c>
      <c r="AF11" s="89">
        <f>DAY(DATE($X$2,$AB$2,17))</f>
        <v>17</v>
      </c>
      <c r="AG11" s="89">
        <f>DAY(DATE($X$2,$AB$2,18))</f>
        <v>18</v>
      </c>
      <c r="AH11" s="89">
        <f>DAY(DATE($X$2,$AB$2,19))</f>
        <v>19</v>
      </c>
      <c r="AI11" s="89">
        <f>DAY(DATE($X$2,$AB$2,20))</f>
        <v>20</v>
      </c>
      <c r="AJ11" s="90">
        <f>DAY(DATE($X$2,$AB$2,21))</f>
        <v>21</v>
      </c>
      <c r="AK11" s="88">
        <f>DAY(DATE($X$2,$AB$2,22))</f>
        <v>22</v>
      </c>
      <c r="AL11" s="89">
        <f>DAY(DATE($X$2,$AB$2,23))</f>
        <v>23</v>
      </c>
      <c r="AM11" s="89">
        <f>DAY(DATE($X$2,$AB$2,24))</f>
        <v>24</v>
      </c>
      <c r="AN11" s="89">
        <f>DAY(DATE($X$2,$AB$2,25))</f>
        <v>25</v>
      </c>
      <c r="AO11" s="89">
        <f>DAY(DATE($X$2,$AB$2,26))</f>
        <v>26</v>
      </c>
      <c r="AP11" s="89">
        <f>DAY(DATE($X$2,$AB$2,27))</f>
        <v>27</v>
      </c>
      <c r="AQ11" s="90">
        <f>DAY(DATE($X$2,$AB$2,28))</f>
        <v>28</v>
      </c>
      <c r="AR11" s="88" t="str">
        <f>IF(AZ3="暦月",IF(DAY(DATE($X$2,$AB$2,29))=29,29,""),"")</f>
        <v/>
      </c>
      <c r="AS11" s="89" t="str">
        <f>IF(AZ3="暦月",IF(DAY(DATE($X$2,$AB$2,30))=30,30,""),"")</f>
        <v/>
      </c>
      <c r="AT11" s="94" t="str">
        <f>IF(AZ3="暦月",IF(DAY(DATE($X$2,$AB$2,31))=31,31,""),"")</f>
        <v/>
      </c>
      <c r="AU11" s="170"/>
      <c r="AV11" s="171"/>
      <c r="AW11" s="170"/>
      <c r="AX11" s="171"/>
      <c r="AY11" s="176"/>
      <c r="AZ11" s="176"/>
      <c r="BA11" s="176"/>
      <c r="BB11" s="176"/>
      <c r="BC11" s="176"/>
      <c r="BD11" s="176"/>
    </row>
    <row r="12" spans="1:57" ht="20.25" hidden="1" customHeight="1" thickBot="1" x14ac:dyDescent="0.45">
      <c r="A12" s="71"/>
      <c r="B12" s="182"/>
      <c r="C12" s="186"/>
      <c r="D12" s="187"/>
      <c r="E12" s="191"/>
      <c r="F12" s="187"/>
      <c r="G12" s="191"/>
      <c r="H12" s="186"/>
      <c r="I12" s="186"/>
      <c r="J12" s="186"/>
      <c r="K12" s="187"/>
      <c r="L12" s="191"/>
      <c r="M12" s="186"/>
      <c r="N12" s="186"/>
      <c r="O12" s="194"/>
      <c r="P12" s="88">
        <f>WEEKDAY(DATE($X$2,$AB$2,1))</f>
        <v>2</v>
      </c>
      <c r="Q12" s="89">
        <f>WEEKDAY(DATE($X$2,$AB$2,2))</f>
        <v>3</v>
      </c>
      <c r="R12" s="89">
        <f>WEEKDAY(DATE($X$2,$AB$2,3))</f>
        <v>4</v>
      </c>
      <c r="S12" s="89">
        <f>WEEKDAY(DATE($X$2,$AB$2,4))</f>
        <v>5</v>
      </c>
      <c r="T12" s="89">
        <f>WEEKDAY(DATE($X$2,$AB$2,5))</f>
        <v>6</v>
      </c>
      <c r="U12" s="89">
        <f>WEEKDAY(DATE($X$2,$AB$2,6))</f>
        <v>7</v>
      </c>
      <c r="V12" s="90">
        <f>WEEKDAY(DATE($X$2,$AB$2,7))</f>
        <v>1</v>
      </c>
      <c r="W12" s="88">
        <f>WEEKDAY(DATE($X$2,$AB$2,8))</f>
        <v>2</v>
      </c>
      <c r="X12" s="89">
        <f>WEEKDAY(DATE($X$2,$AB$2,9))</f>
        <v>3</v>
      </c>
      <c r="Y12" s="89">
        <f>WEEKDAY(DATE($X$2,$AB$2,10))</f>
        <v>4</v>
      </c>
      <c r="Z12" s="89">
        <f>WEEKDAY(DATE($X$2,$AB$2,11))</f>
        <v>5</v>
      </c>
      <c r="AA12" s="89">
        <f>WEEKDAY(DATE($X$2,$AB$2,12))</f>
        <v>6</v>
      </c>
      <c r="AB12" s="89">
        <f>WEEKDAY(DATE($X$2,$AB$2,13))</f>
        <v>7</v>
      </c>
      <c r="AC12" s="90">
        <f>WEEKDAY(DATE($X$2,$AB$2,14))</f>
        <v>1</v>
      </c>
      <c r="AD12" s="88">
        <f>WEEKDAY(DATE($X$2,$AB$2,15))</f>
        <v>2</v>
      </c>
      <c r="AE12" s="89">
        <f>WEEKDAY(DATE($X$2,$AB$2,16))</f>
        <v>3</v>
      </c>
      <c r="AF12" s="89">
        <f>WEEKDAY(DATE($X$2,$AB$2,17))</f>
        <v>4</v>
      </c>
      <c r="AG12" s="89">
        <f>WEEKDAY(DATE($X$2,$AB$2,18))</f>
        <v>5</v>
      </c>
      <c r="AH12" s="89">
        <f>WEEKDAY(DATE($X$2,$AB$2,19))</f>
        <v>6</v>
      </c>
      <c r="AI12" s="89">
        <f>WEEKDAY(DATE($X$2,$AB$2,20))</f>
        <v>7</v>
      </c>
      <c r="AJ12" s="90">
        <f>WEEKDAY(DATE($X$2,$AB$2,21))</f>
        <v>1</v>
      </c>
      <c r="AK12" s="88">
        <f>WEEKDAY(DATE($X$2,$AB$2,22))</f>
        <v>2</v>
      </c>
      <c r="AL12" s="89">
        <f>WEEKDAY(DATE($X$2,$AB$2,23))</f>
        <v>3</v>
      </c>
      <c r="AM12" s="89">
        <f>WEEKDAY(DATE($X$2,$AB$2,24))</f>
        <v>4</v>
      </c>
      <c r="AN12" s="89">
        <f>WEEKDAY(DATE($X$2,$AB$2,25))</f>
        <v>5</v>
      </c>
      <c r="AO12" s="89">
        <f>WEEKDAY(DATE($X$2,$AB$2,26))</f>
        <v>6</v>
      </c>
      <c r="AP12" s="89">
        <f>WEEKDAY(DATE($X$2,$AB$2,27))</f>
        <v>7</v>
      </c>
      <c r="AQ12" s="90">
        <f>WEEKDAY(DATE($X$2,$AB$2,28))</f>
        <v>1</v>
      </c>
      <c r="AR12" s="88">
        <f>IF(AR11=29,WEEKDAY(DATE($X$2,$AB$2,29)),0)</f>
        <v>0</v>
      </c>
      <c r="AS12" s="89">
        <f>IF(AS11=30,WEEKDAY(DATE($X$2,$AB$2,30)),0)</f>
        <v>0</v>
      </c>
      <c r="AT12" s="94">
        <f>IF(AT11=31,WEEKDAY(DATE($X$2,$AB$2,31)),0)</f>
        <v>0</v>
      </c>
      <c r="AU12" s="172"/>
      <c r="AV12" s="173"/>
      <c r="AW12" s="172"/>
      <c r="AX12" s="173"/>
      <c r="AY12" s="177"/>
      <c r="AZ12" s="177"/>
      <c r="BA12" s="177"/>
      <c r="BB12" s="177"/>
      <c r="BC12" s="177"/>
      <c r="BD12" s="177"/>
    </row>
    <row r="13" spans="1:57" ht="20.25" customHeight="1" thickBot="1" x14ac:dyDescent="0.45">
      <c r="A13" s="71"/>
      <c r="B13" s="183"/>
      <c r="C13" s="188"/>
      <c r="D13" s="189"/>
      <c r="E13" s="192"/>
      <c r="F13" s="189"/>
      <c r="G13" s="192"/>
      <c r="H13" s="188"/>
      <c r="I13" s="188"/>
      <c r="J13" s="188"/>
      <c r="K13" s="189"/>
      <c r="L13" s="192"/>
      <c r="M13" s="188"/>
      <c r="N13" s="188"/>
      <c r="O13" s="195"/>
      <c r="P13" s="91" t="str">
        <f>IF(P12=1,"日",IF(P12=2,"月",IF(P12=3,"火",IF(P12=4,"水",IF(P12=5,"木",IF(P12=6,"金","土"))))))</f>
        <v>月</v>
      </c>
      <c r="Q13" s="92" t="str">
        <f t="shared" ref="Q13:V13" si="0">IF(Q12=1,"日",IF(Q12=2,"月",IF(Q12=3,"火",IF(Q12=4,"水",IF(Q12=5,"木",IF(Q12=6,"金","土"))))))</f>
        <v>火</v>
      </c>
      <c r="R13" s="92" t="str">
        <f t="shared" si="0"/>
        <v>水</v>
      </c>
      <c r="S13" s="92" t="str">
        <f t="shared" si="0"/>
        <v>木</v>
      </c>
      <c r="T13" s="92" t="str">
        <f t="shared" si="0"/>
        <v>金</v>
      </c>
      <c r="U13" s="92" t="str">
        <f t="shared" si="0"/>
        <v>土</v>
      </c>
      <c r="V13" s="93" t="str">
        <f t="shared" si="0"/>
        <v>日</v>
      </c>
      <c r="W13" s="91" t="str">
        <f t="shared" ref="W13" si="1">IF(W12=1,"日",IF(W12=2,"月",IF(W12=3,"火",IF(W12=4,"水",IF(W12=5,"木",IF(W12=6,"金","土"))))))</f>
        <v>月</v>
      </c>
      <c r="X13" s="92" t="str">
        <f t="shared" ref="X13" si="2">IF(X12=1,"日",IF(X12=2,"月",IF(X12=3,"火",IF(X12=4,"水",IF(X12=5,"木",IF(X12=6,"金","土"))))))</f>
        <v>火</v>
      </c>
      <c r="Y13" s="92" t="str">
        <f t="shared" ref="Y13" si="3">IF(Y12=1,"日",IF(Y12=2,"月",IF(Y12=3,"火",IF(Y12=4,"水",IF(Y12=5,"木",IF(Y12=6,"金","土"))))))</f>
        <v>水</v>
      </c>
      <c r="Z13" s="92" t="str">
        <f t="shared" ref="Z13" si="4">IF(Z12=1,"日",IF(Z12=2,"月",IF(Z12=3,"火",IF(Z12=4,"水",IF(Z12=5,"木",IF(Z12=6,"金","土"))))))</f>
        <v>木</v>
      </c>
      <c r="AA13" s="92" t="str">
        <f t="shared" ref="AA13" si="5">IF(AA12=1,"日",IF(AA12=2,"月",IF(AA12=3,"火",IF(AA12=4,"水",IF(AA12=5,"木",IF(AA12=6,"金","土"))))))</f>
        <v>金</v>
      </c>
      <c r="AB13" s="92" t="str">
        <f t="shared" ref="AB13" si="6">IF(AB12=1,"日",IF(AB12=2,"月",IF(AB12=3,"火",IF(AB12=4,"水",IF(AB12=5,"木",IF(AB12=6,"金","土"))))))</f>
        <v>土</v>
      </c>
      <c r="AC13" s="93" t="str">
        <f t="shared" ref="AC13" si="7">IF(AC12=1,"日",IF(AC12=2,"月",IF(AC12=3,"火",IF(AC12=4,"水",IF(AC12=5,"木",IF(AC12=6,"金","土"))))))</f>
        <v>日</v>
      </c>
      <c r="AD13" s="91" t="str">
        <f t="shared" ref="AD13" si="8">IF(AD12=1,"日",IF(AD12=2,"月",IF(AD12=3,"火",IF(AD12=4,"水",IF(AD12=5,"木",IF(AD12=6,"金","土"))))))</f>
        <v>月</v>
      </c>
      <c r="AE13" s="92" t="str">
        <f t="shared" ref="AE13" si="9">IF(AE12=1,"日",IF(AE12=2,"月",IF(AE12=3,"火",IF(AE12=4,"水",IF(AE12=5,"木",IF(AE12=6,"金","土"))))))</f>
        <v>火</v>
      </c>
      <c r="AF13" s="92" t="str">
        <f t="shared" ref="AF13" si="10">IF(AF12=1,"日",IF(AF12=2,"月",IF(AF12=3,"火",IF(AF12=4,"水",IF(AF12=5,"木",IF(AF12=6,"金","土"))))))</f>
        <v>水</v>
      </c>
      <c r="AG13" s="92" t="str">
        <f t="shared" ref="AG13" si="11">IF(AG12=1,"日",IF(AG12=2,"月",IF(AG12=3,"火",IF(AG12=4,"水",IF(AG12=5,"木",IF(AG12=6,"金","土"))))))</f>
        <v>木</v>
      </c>
      <c r="AH13" s="92" t="str">
        <f t="shared" ref="AH13" si="12">IF(AH12=1,"日",IF(AH12=2,"月",IF(AH12=3,"火",IF(AH12=4,"水",IF(AH12=5,"木",IF(AH12=6,"金","土"))))))</f>
        <v>金</v>
      </c>
      <c r="AI13" s="92" t="str">
        <f t="shared" ref="AI13" si="13">IF(AI12=1,"日",IF(AI12=2,"月",IF(AI12=3,"火",IF(AI12=4,"水",IF(AI12=5,"木",IF(AI12=6,"金","土"))))))</f>
        <v>土</v>
      </c>
      <c r="AJ13" s="93" t="str">
        <f t="shared" ref="AJ13" si="14">IF(AJ12=1,"日",IF(AJ12=2,"月",IF(AJ12=3,"火",IF(AJ12=4,"水",IF(AJ12=5,"木",IF(AJ12=6,"金","土"))))))</f>
        <v>日</v>
      </c>
      <c r="AK13" s="91" t="str">
        <f t="shared" ref="AK13" si="15">IF(AK12=1,"日",IF(AK12=2,"月",IF(AK12=3,"火",IF(AK12=4,"水",IF(AK12=5,"木",IF(AK12=6,"金","土"))))))</f>
        <v>月</v>
      </c>
      <c r="AL13" s="92" t="str">
        <f t="shared" ref="AL13" si="16">IF(AL12=1,"日",IF(AL12=2,"月",IF(AL12=3,"火",IF(AL12=4,"水",IF(AL12=5,"木",IF(AL12=6,"金","土"))))))</f>
        <v>火</v>
      </c>
      <c r="AM13" s="92" t="str">
        <f t="shared" ref="AM13" si="17">IF(AM12=1,"日",IF(AM12=2,"月",IF(AM12=3,"火",IF(AM12=4,"水",IF(AM12=5,"木",IF(AM12=6,"金","土"))))))</f>
        <v>水</v>
      </c>
      <c r="AN13" s="92" t="str">
        <f t="shared" ref="AN13" si="18">IF(AN12=1,"日",IF(AN12=2,"月",IF(AN12=3,"火",IF(AN12=4,"水",IF(AN12=5,"木",IF(AN12=6,"金","土"))))))</f>
        <v>木</v>
      </c>
      <c r="AO13" s="92" t="str">
        <f t="shared" ref="AO13" si="19">IF(AO12=1,"日",IF(AO12=2,"月",IF(AO12=3,"火",IF(AO12=4,"水",IF(AO12=5,"木",IF(AO12=6,"金","土"))))))</f>
        <v>金</v>
      </c>
      <c r="AP13" s="92" t="str">
        <f t="shared" ref="AP13" si="20">IF(AP12=1,"日",IF(AP12=2,"月",IF(AP12=3,"火",IF(AP12=4,"水",IF(AP12=5,"木",IF(AP12=6,"金","土"))))))</f>
        <v>土</v>
      </c>
      <c r="AQ13" s="93" t="str">
        <f t="shared" ref="AQ13" si="21">IF(AQ12=1,"日",IF(AQ12=2,"月",IF(AQ12=3,"火",IF(AQ12=4,"水",IF(AQ12=5,"木",IF(AQ12=6,"金","土"))))))</f>
        <v>日</v>
      </c>
      <c r="AR13" s="92" t="str">
        <f>IF(AR12=1,"日",IF(AR12=2,"月",IF(AR12=3,"火",IF(AR12=4,"水",IF(AR12=5,"木",IF(AR12=6,"金",IF(AR12=0,"","土")))))))</f>
        <v/>
      </c>
      <c r="AS13" s="92" t="str">
        <f>IF(AS12=1,"日",IF(AS12=2,"月",IF(AS12=3,"火",IF(AS12=4,"水",IF(AS12=5,"木",IF(AS12=6,"金",IF(AS12=0,"","土")))))))</f>
        <v/>
      </c>
      <c r="AT13" s="95" t="str">
        <f>IF(AT12=1,"日",IF(AT12=2,"月",IF(AT12=3,"火",IF(AT12=4,"水",IF(AT12=5,"木",IF(AT12=6,"金",IF(AT12=0,"","土")))))))</f>
        <v/>
      </c>
      <c r="AU13" s="174"/>
      <c r="AV13" s="175"/>
      <c r="AW13" s="174"/>
      <c r="AX13" s="175"/>
      <c r="AY13" s="177"/>
      <c r="AZ13" s="177"/>
      <c r="BA13" s="177"/>
      <c r="BB13" s="177"/>
      <c r="BC13" s="177"/>
      <c r="BD13" s="177"/>
    </row>
    <row r="14" spans="1:57" ht="39.950000000000003" customHeight="1" x14ac:dyDescent="0.4">
      <c r="A14" s="71"/>
      <c r="B14" s="85">
        <v>1</v>
      </c>
      <c r="C14" s="218"/>
      <c r="D14" s="219"/>
      <c r="E14" s="220"/>
      <c r="F14" s="221"/>
      <c r="G14" s="222"/>
      <c r="H14" s="223"/>
      <c r="I14" s="223"/>
      <c r="J14" s="223"/>
      <c r="K14" s="224"/>
      <c r="L14" s="225"/>
      <c r="M14" s="226"/>
      <c r="N14" s="226"/>
      <c r="O14" s="227"/>
      <c r="P14" s="131"/>
      <c r="Q14" s="132"/>
      <c r="R14" s="132"/>
      <c r="S14" s="132"/>
      <c r="T14" s="132"/>
      <c r="U14" s="132"/>
      <c r="V14" s="133"/>
      <c r="W14" s="131"/>
      <c r="X14" s="132"/>
      <c r="Y14" s="132"/>
      <c r="Z14" s="132"/>
      <c r="AA14" s="132"/>
      <c r="AB14" s="132"/>
      <c r="AC14" s="133"/>
      <c r="AD14" s="131"/>
      <c r="AE14" s="132"/>
      <c r="AF14" s="132"/>
      <c r="AG14" s="132"/>
      <c r="AH14" s="132"/>
      <c r="AI14" s="132"/>
      <c r="AJ14" s="133"/>
      <c r="AK14" s="131"/>
      <c r="AL14" s="132"/>
      <c r="AM14" s="132"/>
      <c r="AN14" s="132"/>
      <c r="AO14" s="132"/>
      <c r="AP14" s="132"/>
      <c r="AQ14" s="133"/>
      <c r="AR14" s="131"/>
      <c r="AS14" s="132"/>
      <c r="AT14" s="133"/>
      <c r="AU14" s="228">
        <f>IF($AZ$3="４週",SUM(P14:AQ14),IF($AZ$3="暦月",SUM(P14:AT14),""))</f>
        <v>0</v>
      </c>
      <c r="AV14" s="229"/>
      <c r="AW14" s="230">
        <f t="shared" ref="AW14:AW31" si="22">IF($AZ$3="４週",AU14/4,IF($AZ$3="暦月",AU14/($AZ$7/7),""))</f>
        <v>0</v>
      </c>
      <c r="AX14" s="231"/>
      <c r="AY14" s="198"/>
      <c r="AZ14" s="199"/>
      <c r="BA14" s="199"/>
      <c r="BB14" s="199"/>
      <c r="BC14" s="199"/>
      <c r="BD14" s="200"/>
    </row>
    <row r="15" spans="1:57" ht="39.950000000000003" customHeight="1" x14ac:dyDescent="0.4">
      <c r="A15" s="71"/>
      <c r="B15" s="86">
        <f t="shared" ref="B15:B31" si="23">B14+1</f>
        <v>2</v>
      </c>
      <c r="C15" s="201"/>
      <c r="D15" s="202"/>
      <c r="E15" s="203"/>
      <c r="F15" s="204"/>
      <c r="G15" s="205"/>
      <c r="H15" s="206"/>
      <c r="I15" s="206"/>
      <c r="J15" s="206"/>
      <c r="K15" s="207"/>
      <c r="L15" s="208"/>
      <c r="M15" s="209"/>
      <c r="N15" s="209"/>
      <c r="O15" s="210"/>
      <c r="P15" s="134"/>
      <c r="Q15" s="135"/>
      <c r="R15" s="135"/>
      <c r="S15" s="135"/>
      <c r="T15" s="135"/>
      <c r="U15" s="135"/>
      <c r="V15" s="136"/>
      <c r="W15" s="134"/>
      <c r="X15" s="135"/>
      <c r="Y15" s="135"/>
      <c r="Z15" s="135"/>
      <c r="AA15" s="135"/>
      <c r="AB15" s="135"/>
      <c r="AC15" s="136"/>
      <c r="AD15" s="134"/>
      <c r="AE15" s="135"/>
      <c r="AF15" s="135"/>
      <c r="AG15" s="135"/>
      <c r="AH15" s="135"/>
      <c r="AI15" s="135"/>
      <c r="AJ15" s="136"/>
      <c r="AK15" s="134"/>
      <c r="AL15" s="135"/>
      <c r="AM15" s="135"/>
      <c r="AN15" s="135"/>
      <c r="AO15" s="135"/>
      <c r="AP15" s="135"/>
      <c r="AQ15" s="136"/>
      <c r="AR15" s="134"/>
      <c r="AS15" s="135"/>
      <c r="AT15" s="136"/>
      <c r="AU15" s="211">
        <f>IF($AZ$3="４週",SUM(P15:AQ15),IF($AZ$3="暦月",SUM(P15:AT15),""))</f>
        <v>0</v>
      </c>
      <c r="AV15" s="212"/>
      <c r="AW15" s="213">
        <f t="shared" si="22"/>
        <v>0</v>
      </c>
      <c r="AX15" s="214"/>
      <c r="AY15" s="215"/>
      <c r="AZ15" s="216"/>
      <c r="BA15" s="216"/>
      <c r="BB15" s="216"/>
      <c r="BC15" s="216"/>
      <c r="BD15" s="217"/>
    </row>
    <row r="16" spans="1:57" ht="39.950000000000003" customHeight="1" x14ac:dyDescent="0.4">
      <c r="A16" s="71"/>
      <c r="B16" s="86">
        <f t="shared" si="23"/>
        <v>3</v>
      </c>
      <c r="C16" s="201"/>
      <c r="D16" s="202"/>
      <c r="E16" s="203"/>
      <c r="F16" s="204"/>
      <c r="G16" s="205"/>
      <c r="H16" s="206"/>
      <c r="I16" s="206"/>
      <c r="J16" s="206"/>
      <c r="K16" s="207"/>
      <c r="L16" s="208"/>
      <c r="M16" s="209"/>
      <c r="N16" s="209"/>
      <c r="O16" s="210"/>
      <c r="P16" s="134"/>
      <c r="Q16" s="135"/>
      <c r="R16" s="135"/>
      <c r="S16" s="135"/>
      <c r="T16" s="135"/>
      <c r="U16" s="135"/>
      <c r="V16" s="136"/>
      <c r="W16" s="134"/>
      <c r="X16" s="135"/>
      <c r="Y16" s="135"/>
      <c r="Z16" s="135"/>
      <c r="AA16" s="135"/>
      <c r="AB16" s="135"/>
      <c r="AC16" s="136"/>
      <c r="AD16" s="134"/>
      <c r="AE16" s="135"/>
      <c r="AF16" s="135"/>
      <c r="AG16" s="135"/>
      <c r="AH16" s="135"/>
      <c r="AI16" s="135"/>
      <c r="AJ16" s="136"/>
      <c r="AK16" s="134"/>
      <c r="AL16" s="135"/>
      <c r="AM16" s="135"/>
      <c r="AN16" s="135"/>
      <c r="AO16" s="135"/>
      <c r="AP16" s="135"/>
      <c r="AQ16" s="136"/>
      <c r="AR16" s="134"/>
      <c r="AS16" s="135"/>
      <c r="AT16" s="136"/>
      <c r="AU16" s="211">
        <f>IF($AZ$3="４週",SUM(P16:AQ16),IF($AZ$3="暦月",SUM(P16:AT16),""))</f>
        <v>0</v>
      </c>
      <c r="AV16" s="212"/>
      <c r="AW16" s="213">
        <f t="shared" si="22"/>
        <v>0</v>
      </c>
      <c r="AX16" s="214"/>
      <c r="AY16" s="215"/>
      <c r="AZ16" s="216"/>
      <c r="BA16" s="216"/>
      <c r="BB16" s="216"/>
      <c r="BC16" s="216"/>
      <c r="BD16" s="217"/>
    </row>
    <row r="17" spans="1:56" ht="39.950000000000003" customHeight="1" x14ac:dyDescent="0.4">
      <c r="A17" s="71"/>
      <c r="B17" s="86">
        <f t="shared" si="23"/>
        <v>4</v>
      </c>
      <c r="C17" s="201"/>
      <c r="D17" s="202"/>
      <c r="E17" s="203"/>
      <c r="F17" s="204"/>
      <c r="G17" s="205"/>
      <c r="H17" s="206"/>
      <c r="I17" s="206"/>
      <c r="J17" s="206"/>
      <c r="K17" s="207"/>
      <c r="L17" s="208"/>
      <c r="M17" s="209"/>
      <c r="N17" s="209"/>
      <c r="O17" s="210"/>
      <c r="P17" s="134"/>
      <c r="Q17" s="135"/>
      <c r="R17" s="135"/>
      <c r="S17" s="135"/>
      <c r="T17" s="135"/>
      <c r="U17" s="135"/>
      <c r="V17" s="136"/>
      <c r="W17" s="134"/>
      <c r="X17" s="135"/>
      <c r="Y17" s="135"/>
      <c r="Z17" s="135"/>
      <c r="AA17" s="135"/>
      <c r="AB17" s="135"/>
      <c r="AC17" s="136"/>
      <c r="AD17" s="134"/>
      <c r="AE17" s="135"/>
      <c r="AF17" s="135"/>
      <c r="AG17" s="135"/>
      <c r="AH17" s="135"/>
      <c r="AI17" s="135"/>
      <c r="AJ17" s="136"/>
      <c r="AK17" s="134"/>
      <c r="AL17" s="135"/>
      <c r="AM17" s="135"/>
      <c r="AN17" s="135"/>
      <c r="AO17" s="135"/>
      <c r="AP17" s="135"/>
      <c r="AQ17" s="136"/>
      <c r="AR17" s="134"/>
      <c r="AS17" s="135"/>
      <c r="AT17" s="136"/>
      <c r="AU17" s="211">
        <f>IF($AZ$3="４週",SUM(P17:AQ17),IF($AZ$3="暦月",SUM(P17:AT17),""))</f>
        <v>0</v>
      </c>
      <c r="AV17" s="212"/>
      <c r="AW17" s="213">
        <f t="shared" si="22"/>
        <v>0</v>
      </c>
      <c r="AX17" s="214"/>
      <c r="AY17" s="215"/>
      <c r="AZ17" s="216"/>
      <c r="BA17" s="216"/>
      <c r="BB17" s="216"/>
      <c r="BC17" s="216"/>
      <c r="BD17" s="217"/>
    </row>
    <row r="18" spans="1:56" ht="39.950000000000003" customHeight="1" x14ac:dyDescent="0.4">
      <c r="A18" s="71"/>
      <c r="B18" s="86">
        <f t="shared" si="23"/>
        <v>5</v>
      </c>
      <c r="C18" s="201"/>
      <c r="D18" s="202"/>
      <c r="E18" s="203"/>
      <c r="F18" s="204"/>
      <c r="G18" s="205"/>
      <c r="H18" s="206"/>
      <c r="I18" s="206"/>
      <c r="J18" s="206"/>
      <c r="K18" s="207"/>
      <c r="L18" s="208"/>
      <c r="M18" s="209"/>
      <c r="N18" s="209"/>
      <c r="O18" s="210"/>
      <c r="P18" s="134"/>
      <c r="Q18" s="135"/>
      <c r="R18" s="135"/>
      <c r="S18" s="135"/>
      <c r="T18" s="135"/>
      <c r="U18" s="135"/>
      <c r="V18" s="136"/>
      <c r="W18" s="134"/>
      <c r="X18" s="135"/>
      <c r="Y18" s="135"/>
      <c r="Z18" s="135"/>
      <c r="AA18" s="135"/>
      <c r="AB18" s="135"/>
      <c r="AC18" s="136"/>
      <c r="AD18" s="134"/>
      <c r="AE18" s="135"/>
      <c r="AF18" s="135"/>
      <c r="AG18" s="135"/>
      <c r="AH18" s="135"/>
      <c r="AI18" s="135"/>
      <c r="AJ18" s="136"/>
      <c r="AK18" s="134"/>
      <c r="AL18" s="135"/>
      <c r="AM18" s="135"/>
      <c r="AN18" s="135"/>
      <c r="AO18" s="135"/>
      <c r="AP18" s="135"/>
      <c r="AQ18" s="136"/>
      <c r="AR18" s="134"/>
      <c r="AS18" s="135"/>
      <c r="AT18" s="136"/>
      <c r="AU18" s="211">
        <f t="shared" ref="AU18:AU31" si="24">IF($AZ$3="４週",SUM(P18:AQ18),IF($AZ$3="暦月",SUM(P18:AT18),""))</f>
        <v>0</v>
      </c>
      <c r="AV18" s="212"/>
      <c r="AW18" s="213">
        <f t="shared" si="22"/>
        <v>0</v>
      </c>
      <c r="AX18" s="214"/>
      <c r="AY18" s="215"/>
      <c r="AZ18" s="216"/>
      <c r="BA18" s="216"/>
      <c r="BB18" s="216"/>
      <c r="BC18" s="216"/>
      <c r="BD18" s="217"/>
    </row>
    <row r="19" spans="1:56" ht="39.950000000000003" customHeight="1" x14ac:dyDescent="0.4">
      <c r="A19" s="71"/>
      <c r="B19" s="86">
        <f t="shared" si="23"/>
        <v>6</v>
      </c>
      <c r="C19" s="201"/>
      <c r="D19" s="202"/>
      <c r="E19" s="203"/>
      <c r="F19" s="204"/>
      <c r="G19" s="205"/>
      <c r="H19" s="206"/>
      <c r="I19" s="206"/>
      <c r="J19" s="206"/>
      <c r="K19" s="207"/>
      <c r="L19" s="208"/>
      <c r="M19" s="209"/>
      <c r="N19" s="209"/>
      <c r="O19" s="210"/>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1">
        <f t="shared" si="24"/>
        <v>0</v>
      </c>
      <c r="AV19" s="212"/>
      <c r="AW19" s="213">
        <f t="shared" si="22"/>
        <v>0</v>
      </c>
      <c r="AX19" s="214"/>
      <c r="AY19" s="215"/>
      <c r="AZ19" s="216"/>
      <c r="BA19" s="216"/>
      <c r="BB19" s="216"/>
      <c r="BC19" s="216"/>
      <c r="BD19" s="217"/>
    </row>
    <row r="20" spans="1:56" ht="39.950000000000003" customHeight="1" x14ac:dyDescent="0.4">
      <c r="A20" s="71"/>
      <c r="B20" s="86">
        <f t="shared" si="23"/>
        <v>7</v>
      </c>
      <c r="C20" s="201"/>
      <c r="D20" s="202"/>
      <c r="E20" s="203"/>
      <c r="F20" s="204"/>
      <c r="G20" s="205"/>
      <c r="H20" s="206"/>
      <c r="I20" s="206"/>
      <c r="J20" s="206"/>
      <c r="K20" s="207"/>
      <c r="L20" s="208"/>
      <c r="M20" s="209"/>
      <c r="N20" s="209"/>
      <c r="O20" s="210"/>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1">
        <f>IF($AZ$3="４週",SUM(P20:AQ20),IF($AZ$3="暦月",SUM(P20:AT20),""))</f>
        <v>0</v>
      </c>
      <c r="AV20" s="212"/>
      <c r="AW20" s="213">
        <f t="shared" si="22"/>
        <v>0</v>
      </c>
      <c r="AX20" s="214"/>
      <c r="AY20" s="215"/>
      <c r="AZ20" s="216"/>
      <c r="BA20" s="216"/>
      <c r="BB20" s="216"/>
      <c r="BC20" s="216"/>
      <c r="BD20" s="217"/>
    </row>
    <row r="21" spans="1:56" ht="39.950000000000003" customHeight="1" x14ac:dyDescent="0.4">
      <c r="A21" s="71"/>
      <c r="B21" s="86">
        <f t="shared" si="23"/>
        <v>8</v>
      </c>
      <c r="C21" s="201"/>
      <c r="D21" s="202"/>
      <c r="E21" s="203"/>
      <c r="F21" s="204"/>
      <c r="G21" s="205"/>
      <c r="H21" s="206"/>
      <c r="I21" s="206"/>
      <c r="J21" s="206"/>
      <c r="K21" s="207"/>
      <c r="L21" s="208"/>
      <c r="M21" s="209"/>
      <c r="N21" s="209"/>
      <c r="O21" s="210"/>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1">
        <f t="shared" si="24"/>
        <v>0</v>
      </c>
      <c r="AV21" s="212"/>
      <c r="AW21" s="213">
        <f t="shared" si="22"/>
        <v>0</v>
      </c>
      <c r="AX21" s="214"/>
      <c r="AY21" s="215"/>
      <c r="AZ21" s="216"/>
      <c r="BA21" s="216"/>
      <c r="BB21" s="216"/>
      <c r="BC21" s="216"/>
      <c r="BD21" s="217"/>
    </row>
    <row r="22" spans="1:56" ht="39.950000000000003" customHeight="1" x14ac:dyDescent="0.4">
      <c r="A22" s="71"/>
      <c r="B22" s="86">
        <f t="shared" si="23"/>
        <v>9</v>
      </c>
      <c r="C22" s="201"/>
      <c r="D22" s="202"/>
      <c r="E22" s="203"/>
      <c r="F22" s="204"/>
      <c r="G22" s="205"/>
      <c r="H22" s="206"/>
      <c r="I22" s="206"/>
      <c r="J22" s="206"/>
      <c r="K22" s="207"/>
      <c r="L22" s="208"/>
      <c r="M22" s="209"/>
      <c r="N22" s="209"/>
      <c r="O22" s="210"/>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1">
        <f t="shared" si="24"/>
        <v>0</v>
      </c>
      <c r="AV22" s="212"/>
      <c r="AW22" s="213">
        <f t="shared" si="22"/>
        <v>0</v>
      </c>
      <c r="AX22" s="214"/>
      <c r="AY22" s="215"/>
      <c r="AZ22" s="216"/>
      <c r="BA22" s="216"/>
      <c r="BB22" s="216"/>
      <c r="BC22" s="216"/>
      <c r="BD22" s="217"/>
    </row>
    <row r="23" spans="1:56" ht="39.950000000000003" customHeight="1" x14ac:dyDescent="0.4">
      <c r="A23" s="71"/>
      <c r="B23" s="86">
        <f t="shared" si="23"/>
        <v>10</v>
      </c>
      <c r="C23" s="201"/>
      <c r="D23" s="202"/>
      <c r="E23" s="203"/>
      <c r="F23" s="204"/>
      <c r="G23" s="205"/>
      <c r="H23" s="206"/>
      <c r="I23" s="206"/>
      <c r="J23" s="206"/>
      <c r="K23" s="207"/>
      <c r="L23" s="208"/>
      <c r="M23" s="209"/>
      <c r="N23" s="209"/>
      <c r="O23" s="210"/>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1">
        <f t="shared" si="24"/>
        <v>0</v>
      </c>
      <c r="AV23" s="212"/>
      <c r="AW23" s="213">
        <f t="shared" si="22"/>
        <v>0</v>
      </c>
      <c r="AX23" s="214"/>
      <c r="AY23" s="215"/>
      <c r="AZ23" s="216"/>
      <c r="BA23" s="216"/>
      <c r="BB23" s="216"/>
      <c r="BC23" s="216"/>
      <c r="BD23" s="217"/>
    </row>
    <row r="24" spans="1:56" ht="39.950000000000003" customHeight="1" x14ac:dyDescent="0.4">
      <c r="A24" s="71"/>
      <c r="B24" s="86">
        <f t="shared" si="23"/>
        <v>11</v>
      </c>
      <c r="C24" s="201"/>
      <c r="D24" s="202"/>
      <c r="E24" s="203"/>
      <c r="F24" s="204"/>
      <c r="G24" s="205"/>
      <c r="H24" s="206"/>
      <c r="I24" s="206"/>
      <c r="J24" s="206"/>
      <c r="K24" s="207"/>
      <c r="L24" s="208"/>
      <c r="M24" s="209"/>
      <c r="N24" s="209"/>
      <c r="O24" s="210"/>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1">
        <f t="shared" si="24"/>
        <v>0</v>
      </c>
      <c r="AV24" s="212"/>
      <c r="AW24" s="213">
        <f t="shared" si="22"/>
        <v>0</v>
      </c>
      <c r="AX24" s="214"/>
      <c r="AY24" s="215"/>
      <c r="AZ24" s="216"/>
      <c r="BA24" s="216"/>
      <c r="BB24" s="216"/>
      <c r="BC24" s="216"/>
      <c r="BD24" s="217"/>
    </row>
    <row r="25" spans="1:56" ht="39.950000000000003" customHeight="1" x14ac:dyDescent="0.4">
      <c r="A25" s="71"/>
      <c r="B25" s="86">
        <f t="shared" si="23"/>
        <v>12</v>
      </c>
      <c r="C25" s="201"/>
      <c r="D25" s="202"/>
      <c r="E25" s="203"/>
      <c r="F25" s="204"/>
      <c r="G25" s="205"/>
      <c r="H25" s="206"/>
      <c r="I25" s="206"/>
      <c r="J25" s="206"/>
      <c r="K25" s="207"/>
      <c r="L25" s="208"/>
      <c r="M25" s="209"/>
      <c r="N25" s="209"/>
      <c r="O25" s="210"/>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1">
        <f t="shared" si="24"/>
        <v>0</v>
      </c>
      <c r="AV25" s="212"/>
      <c r="AW25" s="213">
        <f t="shared" si="22"/>
        <v>0</v>
      </c>
      <c r="AX25" s="214"/>
      <c r="AY25" s="215"/>
      <c r="AZ25" s="216"/>
      <c r="BA25" s="216"/>
      <c r="BB25" s="216"/>
      <c r="BC25" s="216"/>
      <c r="BD25" s="217"/>
    </row>
    <row r="26" spans="1:56" ht="39.950000000000003" customHeight="1" x14ac:dyDescent="0.4">
      <c r="A26" s="71"/>
      <c r="B26" s="86">
        <f t="shared" si="23"/>
        <v>13</v>
      </c>
      <c r="C26" s="201"/>
      <c r="D26" s="202"/>
      <c r="E26" s="203"/>
      <c r="F26" s="204"/>
      <c r="G26" s="205"/>
      <c r="H26" s="206"/>
      <c r="I26" s="206"/>
      <c r="J26" s="206"/>
      <c r="K26" s="207"/>
      <c r="L26" s="208"/>
      <c r="M26" s="209"/>
      <c r="N26" s="209"/>
      <c r="O26" s="210"/>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1">
        <f t="shared" si="24"/>
        <v>0</v>
      </c>
      <c r="AV26" s="212"/>
      <c r="AW26" s="213">
        <f t="shared" si="22"/>
        <v>0</v>
      </c>
      <c r="AX26" s="214"/>
      <c r="AY26" s="215"/>
      <c r="AZ26" s="216"/>
      <c r="BA26" s="216"/>
      <c r="BB26" s="216"/>
      <c r="BC26" s="216"/>
      <c r="BD26" s="217"/>
    </row>
    <row r="27" spans="1:56" ht="39.950000000000003" customHeight="1" x14ac:dyDescent="0.4">
      <c r="A27" s="71"/>
      <c r="B27" s="86">
        <f t="shared" si="23"/>
        <v>14</v>
      </c>
      <c r="C27" s="201"/>
      <c r="D27" s="202"/>
      <c r="E27" s="203"/>
      <c r="F27" s="204"/>
      <c r="G27" s="205"/>
      <c r="H27" s="206"/>
      <c r="I27" s="206"/>
      <c r="J27" s="206"/>
      <c r="K27" s="207"/>
      <c r="L27" s="208"/>
      <c r="M27" s="209"/>
      <c r="N27" s="209"/>
      <c r="O27" s="210"/>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1">
        <f t="shared" si="24"/>
        <v>0</v>
      </c>
      <c r="AV27" s="212"/>
      <c r="AW27" s="213">
        <f t="shared" si="22"/>
        <v>0</v>
      </c>
      <c r="AX27" s="214"/>
      <c r="AY27" s="215"/>
      <c r="AZ27" s="216"/>
      <c r="BA27" s="216"/>
      <c r="BB27" s="216"/>
      <c r="BC27" s="216"/>
      <c r="BD27" s="217"/>
    </row>
    <row r="28" spans="1:56" ht="39.950000000000003" customHeight="1" x14ac:dyDescent="0.4">
      <c r="A28" s="71"/>
      <c r="B28" s="86">
        <f t="shared" si="23"/>
        <v>15</v>
      </c>
      <c r="C28" s="201"/>
      <c r="D28" s="202"/>
      <c r="E28" s="203"/>
      <c r="F28" s="204"/>
      <c r="G28" s="205"/>
      <c r="H28" s="206"/>
      <c r="I28" s="206"/>
      <c r="J28" s="206"/>
      <c r="K28" s="207"/>
      <c r="L28" s="208"/>
      <c r="M28" s="209"/>
      <c r="N28" s="209"/>
      <c r="O28" s="210"/>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1">
        <f t="shared" si="24"/>
        <v>0</v>
      </c>
      <c r="AV28" s="212"/>
      <c r="AW28" s="213">
        <f t="shared" si="22"/>
        <v>0</v>
      </c>
      <c r="AX28" s="214"/>
      <c r="AY28" s="215"/>
      <c r="AZ28" s="216"/>
      <c r="BA28" s="216"/>
      <c r="BB28" s="216"/>
      <c r="BC28" s="216"/>
      <c r="BD28" s="217"/>
    </row>
    <row r="29" spans="1:56" ht="39.950000000000003" customHeight="1" x14ac:dyDescent="0.4">
      <c r="A29" s="71"/>
      <c r="B29" s="86">
        <f t="shared" si="23"/>
        <v>16</v>
      </c>
      <c r="C29" s="201"/>
      <c r="D29" s="202"/>
      <c r="E29" s="203"/>
      <c r="F29" s="204"/>
      <c r="G29" s="205"/>
      <c r="H29" s="206"/>
      <c r="I29" s="206"/>
      <c r="J29" s="206"/>
      <c r="K29" s="207"/>
      <c r="L29" s="208"/>
      <c r="M29" s="209"/>
      <c r="N29" s="209"/>
      <c r="O29" s="210"/>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1">
        <f t="shared" si="24"/>
        <v>0</v>
      </c>
      <c r="AV29" s="212"/>
      <c r="AW29" s="213">
        <f t="shared" si="22"/>
        <v>0</v>
      </c>
      <c r="AX29" s="214"/>
      <c r="AY29" s="215"/>
      <c r="AZ29" s="216"/>
      <c r="BA29" s="216"/>
      <c r="BB29" s="216"/>
      <c r="BC29" s="216"/>
      <c r="BD29" s="217"/>
    </row>
    <row r="30" spans="1:56" ht="39.950000000000003" customHeight="1" x14ac:dyDescent="0.4">
      <c r="A30" s="71"/>
      <c r="B30" s="86">
        <f t="shared" si="23"/>
        <v>17</v>
      </c>
      <c r="C30" s="201"/>
      <c r="D30" s="202"/>
      <c r="E30" s="203"/>
      <c r="F30" s="204"/>
      <c r="G30" s="205"/>
      <c r="H30" s="206"/>
      <c r="I30" s="206"/>
      <c r="J30" s="206"/>
      <c r="K30" s="207"/>
      <c r="L30" s="208"/>
      <c r="M30" s="209"/>
      <c r="N30" s="209"/>
      <c r="O30" s="210"/>
      <c r="P30" s="134"/>
      <c r="Q30" s="135"/>
      <c r="R30" s="135"/>
      <c r="S30" s="135"/>
      <c r="T30" s="135"/>
      <c r="U30" s="135"/>
      <c r="V30" s="136"/>
      <c r="W30" s="134"/>
      <c r="X30" s="135"/>
      <c r="Y30" s="135"/>
      <c r="Z30" s="135"/>
      <c r="AA30" s="135"/>
      <c r="AB30" s="135"/>
      <c r="AC30" s="136"/>
      <c r="AD30" s="134"/>
      <c r="AE30" s="135"/>
      <c r="AF30" s="135"/>
      <c r="AG30" s="135"/>
      <c r="AH30" s="135"/>
      <c r="AI30" s="135"/>
      <c r="AJ30" s="136"/>
      <c r="AK30" s="134"/>
      <c r="AL30" s="135"/>
      <c r="AM30" s="135"/>
      <c r="AN30" s="135"/>
      <c r="AO30" s="135"/>
      <c r="AP30" s="135"/>
      <c r="AQ30" s="136"/>
      <c r="AR30" s="134"/>
      <c r="AS30" s="135"/>
      <c r="AT30" s="136"/>
      <c r="AU30" s="211">
        <f t="shared" si="24"/>
        <v>0</v>
      </c>
      <c r="AV30" s="212"/>
      <c r="AW30" s="213">
        <f t="shared" si="22"/>
        <v>0</v>
      </c>
      <c r="AX30" s="214"/>
      <c r="AY30" s="215"/>
      <c r="AZ30" s="216"/>
      <c r="BA30" s="216"/>
      <c r="BB30" s="216"/>
      <c r="BC30" s="216"/>
      <c r="BD30" s="217"/>
    </row>
    <row r="31" spans="1:56" ht="39.950000000000003" customHeight="1" thickBot="1" x14ac:dyDescent="0.45">
      <c r="A31" s="71"/>
      <c r="B31" s="87">
        <f t="shared" si="23"/>
        <v>18</v>
      </c>
      <c r="C31" s="232"/>
      <c r="D31" s="233"/>
      <c r="E31" s="234"/>
      <c r="F31" s="235"/>
      <c r="G31" s="236"/>
      <c r="H31" s="237"/>
      <c r="I31" s="237"/>
      <c r="J31" s="237"/>
      <c r="K31" s="238"/>
      <c r="L31" s="239"/>
      <c r="M31" s="240"/>
      <c r="N31" s="240"/>
      <c r="O31" s="241"/>
      <c r="P31" s="137"/>
      <c r="Q31" s="138"/>
      <c r="R31" s="138"/>
      <c r="S31" s="138"/>
      <c r="T31" s="138"/>
      <c r="U31" s="138"/>
      <c r="V31" s="139"/>
      <c r="W31" s="137"/>
      <c r="X31" s="138"/>
      <c r="Y31" s="138"/>
      <c r="Z31" s="138"/>
      <c r="AA31" s="138"/>
      <c r="AB31" s="138"/>
      <c r="AC31" s="139"/>
      <c r="AD31" s="137"/>
      <c r="AE31" s="138"/>
      <c r="AF31" s="138"/>
      <c r="AG31" s="138"/>
      <c r="AH31" s="138"/>
      <c r="AI31" s="138"/>
      <c r="AJ31" s="139"/>
      <c r="AK31" s="137"/>
      <c r="AL31" s="138"/>
      <c r="AM31" s="138"/>
      <c r="AN31" s="138"/>
      <c r="AO31" s="138"/>
      <c r="AP31" s="138"/>
      <c r="AQ31" s="139"/>
      <c r="AR31" s="137"/>
      <c r="AS31" s="138"/>
      <c r="AT31" s="139"/>
      <c r="AU31" s="242">
        <f t="shared" si="24"/>
        <v>0</v>
      </c>
      <c r="AV31" s="243"/>
      <c r="AW31" s="244">
        <f t="shared" si="22"/>
        <v>0</v>
      </c>
      <c r="AX31" s="245"/>
      <c r="AY31" s="246"/>
      <c r="AZ31" s="247"/>
      <c r="BA31" s="247"/>
      <c r="BB31" s="247"/>
      <c r="BC31" s="247"/>
      <c r="BD31" s="248"/>
    </row>
    <row r="32" spans="1:56" ht="20.25" customHeight="1" x14ac:dyDescent="0.4">
      <c r="A32" s="71"/>
      <c r="B32" s="71"/>
      <c r="C32" s="75"/>
      <c r="D32" s="76"/>
      <c r="E32" s="77"/>
      <c r="F32" s="73"/>
      <c r="G32" s="73"/>
      <c r="H32" s="73"/>
      <c r="I32" s="73"/>
      <c r="J32" s="73"/>
      <c r="K32" s="73"/>
      <c r="L32" s="73"/>
      <c r="M32" s="73"/>
      <c r="N32" s="73"/>
      <c r="O32" s="73"/>
      <c r="P32" s="73"/>
      <c r="Q32" s="73"/>
      <c r="R32" s="73"/>
      <c r="S32" s="73"/>
      <c r="T32" s="73"/>
      <c r="U32" s="73"/>
      <c r="V32" s="73"/>
      <c r="W32" s="73"/>
      <c r="X32" s="73"/>
      <c r="Y32" s="73"/>
      <c r="Z32" s="73"/>
      <c r="AA32" s="73"/>
      <c r="AB32" s="73"/>
      <c r="AC32" s="78"/>
      <c r="AD32" s="73"/>
      <c r="AE32" s="73"/>
      <c r="AF32" s="73"/>
      <c r="AG32" s="73"/>
      <c r="AH32" s="73"/>
      <c r="AI32" s="73"/>
      <c r="AJ32" s="73"/>
      <c r="AK32" s="73"/>
      <c r="AL32" s="73"/>
      <c r="AM32" s="73"/>
      <c r="AN32" s="73"/>
      <c r="AO32" s="73"/>
      <c r="AP32" s="73"/>
      <c r="AQ32" s="73"/>
      <c r="AR32" s="73"/>
      <c r="AS32" s="73"/>
      <c r="AT32" s="73"/>
      <c r="AU32" s="73"/>
      <c r="AV32" s="71"/>
      <c r="AW32" s="71"/>
      <c r="AX32" s="71"/>
      <c r="AY32" s="71"/>
      <c r="AZ32" s="71"/>
      <c r="BA32" s="71"/>
      <c r="BB32" s="71"/>
      <c r="BC32" s="71"/>
      <c r="BD32" s="71"/>
    </row>
    <row r="33" spans="1:56" ht="20.25" customHeight="1" x14ac:dyDescent="0.4">
      <c r="A33" s="71"/>
      <c r="B33" s="98" t="s">
        <v>133</v>
      </c>
      <c r="C33" s="98"/>
      <c r="D33" s="98"/>
      <c r="E33" s="98"/>
      <c r="F33" s="98"/>
      <c r="G33" s="98"/>
      <c r="H33" s="98"/>
      <c r="I33" s="98"/>
      <c r="J33" s="98"/>
      <c r="K33" s="98"/>
      <c r="L33" s="99"/>
      <c r="M33" s="98"/>
      <c r="N33" s="98"/>
      <c r="O33" s="98"/>
      <c r="P33" s="98"/>
      <c r="Q33" s="98"/>
      <c r="R33" s="98"/>
      <c r="S33" s="98"/>
      <c r="T33" s="98" t="s">
        <v>70</v>
      </c>
      <c r="U33" s="98"/>
      <c r="V33" s="98"/>
      <c r="W33" s="98"/>
      <c r="X33" s="98"/>
      <c r="Y33" s="98"/>
      <c r="Z33" s="101"/>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x14ac:dyDescent="0.4">
      <c r="A34" s="71"/>
      <c r="B34" s="98"/>
      <c r="C34" s="249" t="s">
        <v>35</v>
      </c>
      <c r="D34" s="249"/>
      <c r="E34" s="249" t="s">
        <v>36</v>
      </c>
      <c r="F34" s="249"/>
      <c r="G34" s="249"/>
      <c r="H34" s="249"/>
      <c r="I34" s="98"/>
      <c r="J34" s="251" t="s">
        <v>39</v>
      </c>
      <c r="K34" s="251"/>
      <c r="L34" s="251"/>
      <c r="M34" s="251"/>
      <c r="N34" s="67"/>
      <c r="O34" s="67"/>
      <c r="P34" s="96" t="s">
        <v>47</v>
      </c>
      <c r="Q34" s="96"/>
      <c r="R34" s="98"/>
      <c r="S34" s="98"/>
      <c r="T34" s="252" t="s">
        <v>7</v>
      </c>
      <c r="U34" s="253"/>
      <c r="V34" s="252" t="s">
        <v>8</v>
      </c>
      <c r="W34" s="254"/>
      <c r="X34" s="254"/>
      <c r="Y34" s="253"/>
      <c r="Z34" s="101"/>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x14ac:dyDescent="0.4">
      <c r="A35" s="71"/>
      <c r="B35" s="98"/>
      <c r="C35" s="250"/>
      <c r="D35" s="250"/>
      <c r="E35" s="250" t="s">
        <v>37</v>
      </c>
      <c r="F35" s="250"/>
      <c r="G35" s="250" t="s">
        <v>38</v>
      </c>
      <c r="H35" s="250"/>
      <c r="I35" s="98"/>
      <c r="J35" s="250" t="s">
        <v>37</v>
      </c>
      <c r="K35" s="250"/>
      <c r="L35" s="250" t="s">
        <v>38</v>
      </c>
      <c r="M35" s="250"/>
      <c r="N35" s="67"/>
      <c r="O35" s="67"/>
      <c r="P35" s="96" t="s">
        <v>44</v>
      </c>
      <c r="Q35" s="96"/>
      <c r="R35" s="98"/>
      <c r="S35" s="98"/>
      <c r="T35" s="252" t="s">
        <v>3</v>
      </c>
      <c r="U35" s="253"/>
      <c r="V35" s="252" t="s">
        <v>50</v>
      </c>
      <c r="W35" s="254"/>
      <c r="X35" s="254"/>
      <c r="Y35" s="253"/>
      <c r="Z35" s="146"/>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x14ac:dyDescent="0.4">
      <c r="A36" s="71"/>
      <c r="B36" s="98"/>
      <c r="C36" s="252" t="s">
        <v>3</v>
      </c>
      <c r="D36" s="253"/>
      <c r="E36" s="255">
        <f>SUMIFS($AU$14:$AV$31,$C$14:$D$31,"介護支援専門員",$E$14:$F$31,"A")</f>
        <v>0</v>
      </c>
      <c r="F36" s="256"/>
      <c r="G36" s="257">
        <f>SUMIFS($AW$14:$AX$31,$C$14:$D$31,"介護支援専門員",$E$14:$F$31,"A")</f>
        <v>0</v>
      </c>
      <c r="H36" s="258"/>
      <c r="I36" s="112"/>
      <c r="J36" s="259">
        <v>0</v>
      </c>
      <c r="K36" s="260"/>
      <c r="L36" s="259">
        <v>0</v>
      </c>
      <c r="M36" s="260"/>
      <c r="N36" s="111"/>
      <c r="O36" s="111"/>
      <c r="P36" s="259">
        <v>0</v>
      </c>
      <c r="Q36" s="260"/>
      <c r="R36" s="98"/>
      <c r="S36" s="98"/>
      <c r="T36" s="252" t="s">
        <v>4</v>
      </c>
      <c r="U36" s="253"/>
      <c r="V36" s="252" t="s">
        <v>51</v>
      </c>
      <c r="W36" s="254"/>
      <c r="X36" s="254"/>
      <c r="Y36" s="253"/>
      <c r="Z36" s="14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x14ac:dyDescent="0.4">
      <c r="A37" s="71"/>
      <c r="B37" s="98"/>
      <c r="C37" s="252" t="s">
        <v>4</v>
      </c>
      <c r="D37" s="253"/>
      <c r="E37" s="255">
        <f>SUMIFS($AU$14:$AV$31,$C$14:$D$31,"介護支援専門員",$E$14:$F$31,"B")</f>
        <v>0</v>
      </c>
      <c r="F37" s="256"/>
      <c r="G37" s="257">
        <f>SUMIFS($AW$14:$AX$31,$C$14:$D$31,"介護支援専門員",$E$14:$F$31,"B")</f>
        <v>0</v>
      </c>
      <c r="H37" s="258"/>
      <c r="I37" s="112"/>
      <c r="J37" s="259">
        <v>0</v>
      </c>
      <c r="K37" s="260"/>
      <c r="L37" s="259">
        <v>0</v>
      </c>
      <c r="M37" s="260"/>
      <c r="N37" s="111"/>
      <c r="O37" s="111"/>
      <c r="P37" s="259">
        <v>0</v>
      </c>
      <c r="Q37" s="260"/>
      <c r="R37" s="98"/>
      <c r="S37" s="98"/>
      <c r="T37" s="252" t="s">
        <v>5</v>
      </c>
      <c r="U37" s="253"/>
      <c r="V37" s="252" t="s">
        <v>52</v>
      </c>
      <c r="W37" s="254"/>
      <c r="X37" s="254"/>
      <c r="Y37" s="253"/>
      <c r="Z37" s="14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x14ac:dyDescent="0.4">
      <c r="A38" s="71"/>
      <c r="B38" s="98"/>
      <c r="C38" s="252" t="s">
        <v>5</v>
      </c>
      <c r="D38" s="253"/>
      <c r="E38" s="255">
        <f>SUMIFS($AU$14:$AV$31,$C$14:$D$31,"介護支援専門員",$E$14:$F$31,"C")</f>
        <v>0</v>
      </c>
      <c r="F38" s="256"/>
      <c r="G38" s="257">
        <f>SUMIFS($AW$14:$AX$31,$C$14:$D$31,"介護支援専門員",$E$14:$F$31,"C")</f>
        <v>0</v>
      </c>
      <c r="H38" s="258"/>
      <c r="I38" s="112"/>
      <c r="J38" s="259">
        <v>0</v>
      </c>
      <c r="K38" s="260"/>
      <c r="L38" s="261">
        <v>0</v>
      </c>
      <c r="M38" s="262"/>
      <c r="N38" s="111"/>
      <c r="O38" s="111"/>
      <c r="P38" s="255" t="s">
        <v>30</v>
      </c>
      <c r="Q38" s="256"/>
      <c r="R38" s="98"/>
      <c r="S38" s="98"/>
      <c r="T38" s="252" t="s">
        <v>6</v>
      </c>
      <c r="U38" s="253"/>
      <c r="V38" s="252" t="s">
        <v>69</v>
      </c>
      <c r="W38" s="254"/>
      <c r="X38" s="254"/>
      <c r="Y38" s="253"/>
      <c r="Z38" s="144"/>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x14ac:dyDescent="0.4">
      <c r="A39" s="71"/>
      <c r="B39" s="98"/>
      <c r="C39" s="252" t="s">
        <v>6</v>
      </c>
      <c r="D39" s="253"/>
      <c r="E39" s="255">
        <f>SUMIFS($AU$14:$AV$31,$C$14:$D$31,"介護支援専門員",$E$14:$F$31,"D")</f>
        <v>0</v>
      </c>
      <c r="F39" s="256"/>
      <c r="G39" s="257">
        <f>SUMIFS($AW$14:$AX$31,$C$14:$D$31,"介護支援専門員",$E$14:$F$31,"D")</f>
        <v>0</v>
      </c>
      <c r="H39" s="258"/>
      <c r="I39" s="112"/>
      <c r="J39" s="259">
        <v>0</v>
      </c>
      <c r="K39" s="260"/>
      <c r="L39" s="261">
        <v>0</v>
      </c>
      <c r="M39" s="262"/>
      <c r="N39" s="111"/>
      <c r="O39" s="111"/>
      <c r="P39" s="255" t="s">
        <v>30</v>
      </c>
      <c r="Q39" s="256"/>
      <c r="R39" s="98"/>
      <c r="S39" s="98"/>
      <c r="T39" s="98"/>
      <c r="U39" s="263"/>
      <c r="V39" s="263"/>
      <c r="W39" s="264"/>
      <c r="X39" s="264"/>
      <c r="Y39" s="150"/>
      <c r="Z39" s="150"/>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x14ac:dyDescent="0.4">
      <c r="A40" s="71"/>
      <c r="B40" s="98"/>
      <c r="C40" s="252" t="s">
        <v>27</v>
      </c>
      <c r="D40" s="253"/>
      <c r="E40" s="255">
        <f>SUM(E36:F39)</f>
        <v>0</v>
      </c>
      <c r="F40" s="256"/>
      <c r="G40" s="257">
        <f>SUM(G36:H39)</f>
        <v>0</v>
      </c>
      <c r="H40" s="258"/>
      <c r="I40" s="112"/>
      <c r="J40" s="255">
        <f>SUM(J36:K39)</f>
        <v>0</v>
      </c>
      <c r="K40" s="256"/>
      <c r="L40" s="255">
        <f>SUM(L36:M39)</f>
        <v>0</v>
      </c>
      <c r="M40" s="256"/>
      <c r="N40" s="111"/>
      <c r="O40" s="111"/>
      <c r="P40" s="255">
        <f>SUM(P36:Q37)</f>
        <v>0</v>
      </c>
      <c r="Q40" s="256"/>
      <c r="R40" s="98"/>
      <c r="S40" s="98"/>
      <c r="T40" s="98"/>
      <c r="U40" s="263"/>
      <c r="V40" s="263"/>
      <c r="W40" s="264"/>
      <c r="X40" s="264"/>
      <c r="Y40" s="149"/>
      <c r="Z40" s="149"/>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x14ac:dyDescent="0.4">
      <c r="A41" s="71"/>
      <c r="B41" s="98"/>
      <c r="C41" s="98"/>
      <c r="D41" s="98"/>
      <c r="E41" s="98"/>
      <c r="F41" s="98"/>
      <c r="G41" s="98"/>
      <c r="H41" s="98"/>
      <c r="I41" s="98"/>
      <c r="J41" s="98"/>
      <c r="K41" s="98"/>
      <c r="L41" s="99"/>
      <c r="M41" s="98"/>
      <c r="N41" s="98"/>
      <c r="O41" s="98"/>
      <c r="P41" s="98"/>
      <c r="Q41" s="98"/>
      <c r="R41" s="98"/>
      <c r="S41" s="98"/>
      <c r="T41" s="98"/>
      <c r="U41" s="101"/>
      <c r="V41" s="101"/>
      <c r="W41" s="101"/>
      <c r="X41" s="101"/>
      <c r="Y41" s="101"/>
      <c r="Z41" s="101"/>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x14ac:dyDescent="0.4">
      <c r="A42" s="71"/>
      <c r="B42" s="98"/>
      <c r="C42" s="99" t="s">
        <v>45</v>
      </c>
      <c r="D42" s="98"/>
      <c r="E42" s="98"/>
      <c r="F42" s="98"/>
      <c r="G42" s="98"/>
      <c r="H42" s="98"/>
      <c r="I42" s="106" t="s">
        <v>89</v>
      </c>
      <c r="J42" s="272" t="s">
        <v>90</v>
      </c>
      <c r="K42" s="273"/>
      <c r="L42" s="107"/>
      <c r="M42" s="106"/>
      <c r="N42" s="98"/>
      <c r="O42" s="98"/>
      <c r="P42" s="98"/>
      <c r="Q42" s="98"/>
      <c r="R42" s="98"/>
      <c r="S42" s="98"/>
      <c r="T42" s="98"/>
      <c r="U42" s="102"/>
      <c r="V42" s="101"/>
      <c r="W42" s="101"/>
      <c r="X42" s="101"/>
      <c r="Y42" s="101"/>
      <c r="Z42" s="101"/>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x14ac:dyDescent="0.4">
      <c r="A43" s="71"/>
      <c r="B43" s="98"/>
      <c r="C43" s="98" t="s">
        <v>40</v>
      </c>
      <c r="D43" s="98"/>
      <c r="E43" s="98"/>
      <c r="F43" s="98"/>
      <c r="G43" s="98"/>
      <c r="H43" s="98" t="s">
        <v>41</v>
      </c>
      <c r="I43" s="98"/>
      <c r="J43" s="98"/>
      <c r="K43" s="98"/>
      <c r="L43" s="99"/>
      <c r="M43" s="98"/>
      <c r="N43" s="98"/>
      <c r="O43" s="98"/>
      <c r="P43" s="98"/>
      <c r="Q43" s="98"/>
      <c r="R43" s="98"/>
      <c r="S43" s="98"/>
      <c r="T43" s="98"/>
      <c r="U43" s="101"/>
      <c r="V43" s="101"/>
      <c r="W43" s="101"/>
      <c r="X43" s="101"/>
      <c r="Y43" s="101"/>
      <c r="Z43" s="101"/>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x14ac:dyDescent="0.4">
      <c r="A44" s="71"/>
      <c r="B44" s="98"/>
      <c r="C44" s="98" t="str">
        <f>IF($J$42="週","対象時間数（週平均）","対象時間数（当月合計）")</f>
        <v>対象時間数（週平均）</v>
      </c>
      <c r="D44" s="98"/>
      <c r="E44" s="98"/>
      <c r="F44" s="98"/>
      <c r="G44" s="98"/>
      <c r="H44" s="98" t="str">
        <f>IF($J$42="週","週に勤務すべき時間数","当月に勤務すべき時間数")</f>
        <v>週に勤務すべき時間数</v>
      </c>
      <c r="I44" s="98"/>
      <c r="J44" s="98"/>
      <c r="K44" s="98"/>
      <c r="L44" s="99"/>
      <c r="M44" s="250" t="s">
        <v>42</v>
      </c>
      <c r="N44" s="250"/>
      <c r="O44" s="250"/>
      <c r="P44" s="250"/>
      <c r="Q44" s="98"/>
      <c r="R44" s="98"/>
      <c r="S44" s="98"/>
      <c r="T44" s="98"/>
      <c r="U44" s="101"/>
      <c r="V44" s="101"/>
      <c r="W44" s="101"/>
      <c r="X44" s="101"/>
      <c r="Y44" s="101"/>
      <c r="Z44" s="101"/>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x14ac:dyDescent="0.4">
      <c r="A45" s="71"/>
      <c r="B45" s="98"/>
      <c r="C45" s="274">
        <f>IF($J$42="週",L40,J40)</f>
        <v>0</v>
      </c>
      <c r="D45" s="275"/>
      <c r="E45" s="275"/>
      <c r="F45" s="276"/>
      <c r="G45" s="145" t="s">
        <v>28</v>
      </c>
      <c r="H45" s="252">
        <f>IF($J$42="週",$AV$5,$AZ$5)</f>
        <v>40</v>
      </c>
      <c r="I45" s="254"/>
      <c r="J45" s="254"/>
      <c r="K45" s="253"/>
      <c r="L45" s="145" t="s">
        <v>29</v>
      </c>
      <c r="M45" s="266">
        <f>ROUNDDOWN(C45/H45,1)</f>
        <v>0</v>
      </c>
      <c r="N45" s="267"/>
      <c r="O45" s="267"/>
      <c r="P45" s="268"/>
      <c r="Q45" s="98"/>
      <c r="R45" s="98"/>
      <c r="S45" s="98"/>
      <c r="T45" s="98"/>
      <c r="U45" s="265"/>
      <c r="V45" s="265"/>
      <c r="W45" s="265"/>
      <c r="X45" s="265"/>
      <c r="Y45" s="143"/>
      <c r="Z45" s="101"/>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x14ac:dyDescent="0.4">
      <c r="A46" s="71"/>
      <c r="B46" s="98"/>
      <c r="C46" s="98"/>
      <c r="D46" s="98"/>
      <c r="E46" s="98"/>
      <c r="F46" s="98"/>
      <c r="G46" s="98"/>
      <c r="H46" s="98"/>
      <c r="I46" s="98"/>
      <c r="J46" s="98"/>
      <c r="K46" s="98"/>
      <c r="L46" s="99"/>
      <c r="M46" s="98" t="s">
        <v>71</v>
      </c>
      <c r="N46" s="98"/>
      <c r="O46" s="98"/>
      <c r="P46" s="98"/>
      <c r="Q46" s="98"/>
      <c r="R46" s="98"/>
      <c r="S46" s="98"/>
      <c r="T46" s="98"/>
      <c r="U46" s="101"/>
      <c r="V46" s="101"/>
      <c r="W46" s="101"/>
      <c r="X46" s="101"/>
      <c r="Y46" s="101"/>
      <c r="Z46" s="101"/>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x14ac:dyDescent="0.4">
      <c r="A47" s="71"/>
      <c r="B47" s="98"/>
      <c r="C47" s="98" t="s">
        <v>122</v>
      </c>
      <c r="D47" s="98"/>
      <c r="E47" s="98"/>
      <c r="F47" s="98"/>
      <c r="G47" s="98"/>
      <c r="H47" s="98"/>
      <c r="I47" s="98"/>
      <c r="J47" s="98"/>
      <c r="K47" s="98"/>
      <c r="L47" s="99"/>
      <c r="M47" s="98"/>
      <c r="N47" s="98"/>
      <c r="O47" s="98"/>
      <c r="P47" s="98"/>
      <c r="Q47" s="98"/>
      <c r="R47" s="98"/>
      <c r="S47" s="98"/>
      <c r="T47" s="98"/>
      <c r="U47" s="98"/>
      <c r="V47" s="108"/>
      <c r="W47" s="109"/>
      <c r="X47" s="109"/>
      <c r="Y47" s="98"/>
      <c r="Z47" s="98"/>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x14ac:dyDescent="0.4">
      <c r="A48" s="71"/>
      <c r="B48" s="98"/>
      <c r="C48" s="98" t="s">
        <v>47</v>
      </c>
      <c r="D48" s="98"/>
      <c r="E48" s="98"/>
      <c r="F48" s="98"/>
      <c r="G48" s="98"/>
      <c r="H48" s="98"/>
      <c r="I48" s="98"/>
      <c r="J48" s="98"/>
      <c r="K48" s="98"/>
      <c r="L48" s="99"/>
      <c r="M48" s="145"/>
      <c r="N48" s="145"/>
      <c r="O48" s="145"/>
      <c r="P48" s="145"/>
      <c r="Q48" s="98"/>
      <c r="R48" s="98"/>
      <c r="S48" s="98"/>
      <c r="T48" s="98"/>
      <c r="U48" s="98"/>
      <c r="V48" s="108"/>
      <c r="W48" s="109"/>
      <c r="X48" s="109"/>
      <c r="Y48" s="98"/>
      <c r="Z48" s="98"/>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x14ac:dyDescent="0.4">
      <c r="A49" s="71"/>
      <c r="B49" s="98"/>
      <c r="C49" s="67" t="s">
        <v>43</v>
      </c>
      <c r="D49" s="67"/>
      <c r="E49" s="67"/>
      <c r="F49" s="67"/>
      <c r="G49" s="67"/>
      <c r="H49" s="98" t="s">
        <v>46</v>
      </c>
      <c r="I49" s="67"/>
      <c r="J49" s="67"/>
      <c r="K49" s="67"/>
      <c r="L49" s="67"/>
      <c r="M49" s="250" t="s">
        <v>27</v>
      </c>
      <c r="N49" s="250"/>
      <c r="O49" s="250"/>
      <c r="P49" s="250"/>
      <c r="Q49" s="98"/>
      <c r="R49" s="98"/>
      <c r="S49" s="98"/>
      <c r="T49" s="98"/>
      <c r="U49" s="98"/>
      <c r="V49" s="108"/>
      <c r="W49" s="109"/>
      <c r="X49" s="109"/>
      <c r="Y49" s="98"/>
      <c r="Z49" s="98"/>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x14ac:dyDescent="0.4">
      <c r="A50" s="71"/>
      <c r="B50" s="98"/>
      <c r="C50" s="252">
        <f>P40</f>
        <v>0</v>
      </c>
      <c r="D50" s="254"/>
      <c r="E50" s="254"/>
      <c r="F50" s="253"/>
      <c r="G50" s="145" t="s">
        <v>81</v>
      </c>
      <c r="H50" s="266">
        <f>M45</f>
        <v>0</v>
      </c>
      <c r="I50" s="267"/>
      <c r="J50" s="267"/>
      <c r="K50" s="268"/>
      <c r="L50" s="145" t="s">
        <v>29</v>
      </c>
      <c r="M50" s="269">
        <f>ROUNDDOWN(C50+H50,1)</f>
        <v>0</v>
      </c>
      <c r="N50" s="270"/>
      <c r="O50" s="270"/>
      <c r="P50" s="271"/>
      <c r="Q50" s="98"/>
      <c r="R50" s="98"/>
      <c r="S50" s="98"/>
      <c r="T50" s="98"/>
      <c r="U50" s="98"/>
      <c r="V50" s="108"/>
      <c r="W50" s="109"/>
      <c r="X50" s="109"/>
      <c r="Y50" s="98"/>
      <c r="Z50" s="98"/>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row>
    <row r="51" spans="1:58" ht="20.25" customHeight="1" x14ac:dyDescent="0.4">
      <c r="A51" s="71"/>
      <c r="B51" s="98"/>
      <c r="C51" s="98"/>
      <c r="D51" s="98"/>
      <c r="E51" s="98"/>
      <c r="F51" s="98"/>
      <c r="G51" s="98"/>
      <c r="H51" s="98"/>
      <c r="I51" s="98"/>
      <c r="J51" s="98"/>
      <c r="K51" s="98"/>
      <c r="L51" s="98"/>
      <c r="M51" s="98"/>
      <c r="N51" s="99"/>
      <c r="O51" s="98"/>
      <c r="P51" s="98"/>
      <c r="Q51" s="98"/>
      <c r="R51" s="98"/>
      <c r="S51" s="98"/>
      <c r="T51" s="98"/>
      <c r="U51" s="98"/>
      <c r="V51" s="108"/>
      <c r="W51" s="109"/>
      <c r="X51" s="109"/>
      <c r="Y51" s="98"/>
      <c r="Z51" s="98"/>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row>
    <row r="52" spans="1:58" ht="20.25" customHeight="1" x14ac:dyDescent="0.4">
      <c r="C52" s="2"/>
      <c r="D52" s="2"/>
      <c r="E52" s="1"/>
      <c r="F52" s="1"/>
      <c r="G52" s="1"/>
      <c r="H52" s="1"/>
      <c r="I52" s="1"/>
      <c r="J52" s="1"/>
      <c r="K52" s="1"/>
      <c r="L52" s="1"/>
      <c r="M52" s="1"/>
      <c r="N52" s="1"/>
      <c r="O52" s="1"/>
      <c r="P52" s="1"/>
      <c r="Q52" s="1"/>
      <c r="R52" s="1"/>
      <c r="S52" s="1"/>
      <c r="T52" s="2"/>
      <c r="U52" s="1"/>
      <c r="V52" s="1"/>
      <c r="W52" s="1"/>
      <c r="X52" s="1"/>
      <c r="Y52" s="1"/>
      <c r="Z52" s="1"/>
      <c r="AA52" s="1"/>
      <c r="AB52" s="1"/>
      <c r="AC52" s="1"/>
      <c r="AD52" s="1"/>
      <c r="AE52" s="1"/>
      <c r="AF52" s="1"/>
      <c r="AJ52" s="7"/>
      <c r="AK52" s="8"/>
      <c r="AL52" s="8"/>
      <c r="AM52" s="1"/>
      <c r="AN52" s="1"/>
      <c r="AO52" s="1"/>
      <c r="AP52" s="1"/>
      <c r="AQ52" s="1"/>
      <c r="AR52" s="1"/>
      <c r="AS52" s="1"/>
      <c r="AT52" s="1"/>
      <c r="AU52" s="1"/>
      <c r="AV52" s="1"/>
      <c r="AW52" s="1"/>
      <c r="AX52" s="1"/>
      <c r="AY52" s="1"/>
      <c r="AZ52" s="1"/>
      <c r="BA52" s="1"/>
      <c r="BB52" s="1"/>
      <c r="BC52" s="1"/>
      <c r="BD52" s="1"/>
      <c r="BE52" s="8"/>
    </row>
    <row r="53" spans="1:58" ht="20.25" customHeight="1" x14ac:dyDescent="0.4">
      <c r="A53" s="1"/>
      <c r="B53" s="1"/>
      <c r="C53" s="2"/>
      <c r="D53" s="2"/>
      <c r="E53" s="1"/>
      <c r="F53" s="1"/>
      <c r="G53" s="1"/>
      <c r="H53" s="1"/>
      <c r="I53" s="1"/>
      <c r="J53" s="1"/>
      <c r="K53" s="1"/>
      <c r="L53" s="1"/>
      <c r="M53" s="1"/>
      <c r="N53" s="1"/>
      <c r="O53" s="1"/>
      <c r="P53" s="1"/>
      <c r="Q53" s="1"/>
      <c r="R53" s="1"/>
      <c r="S53" s="1"/>
      <c r="T53" s="1"/>
      <c r="U53" s="2"/>
      <c r="V53" s="1"/>
      <c r="W53" s="1"/>
      <c r="X53" s="1"/>
      <c r="Y53" s="1"/>
      <c r="Z53" s="1"/>
      <c r="AA53" s="1"/>
      <c r="AB53" s="1"/>
      <c r="AC53" s="1"/>
      <c r="AD53" s="1"/>
      <c r="AE53" s="1"/>
      <c r="AF53" s="1"/>
      <c r="AG53" s="1"/>
      <c r="AK53" s="7"/>
      <c r="AL53" s="8"/>
      <c r="AM53" s="8"/>
      <c r="AN53" s="1"/>
      <c r="AO53" s="1"/>
      <c r="AP53" s="1"/>
      <c r="AQ53" s="1"/>
      <c r="AR53" s="1"/>
      <c r="AS53" s="1"/>
      <c r="AT53" s="1"/>
      <c r="AU53" s="1"/>
      <c r="AV53" s="1"/>
      <c r="AW53" s="1"/>
      <c r="AX53" s="1"/>
      <c r="AY53" s="1"/>
      <c r="AZ53" s="1"/>
      <c r="BA53" s="1"/>
      <c r="BB53" s="1"/>
      <c r="BC53" s="1"/>
      <c r="BD53" s="1"/>
      <c r="BE53" s="1"/>
      <c r="BF53" s="8"/>
    </row>
    <row r="54" spans="1:58" ht="20.25" customHeight="1" x14ac:dyDescent="0.4">
      <c r="A54" s="1"/>
      <c r="B54" s="1"/>
      <c r="C54" s="1"/>
      <c r="D54" s="2"/>
      <c r="E54" s="1"/>
      <c r="F54" s="1"/>
      <c r="G54" s="1"/>
      <c r="H54" s="1"/>
      <c r="I54" s="1"/>
      <c r="J54" s="1"/>
      <c r="K54" s="1"/>
      <c r="L54" s="1"/>
      <c r="M54" s="1"/>
      <c r="N54" s="1"/>
      <c r="O54" s="1"/>
      <c r="P54" s="1"/>
      <c r="Q54" s="1"/>
      <c r="R54" s="1"/>
      <c r="S54" s="1"/>
      <c r="T54" s="1"/>
      <c r="U54" s="2"/>
      <c r="V54" s="1"/>
      <c r="W54" s="1"/>
      <c r="X54" s="1"/>
      <c r="Y54" s="1"/>
      <c r="Z54" s="1"/>
      <c r="AA54" s="1"/>
      <c r="AB54" s="1"/>
      <c r="AC54" s="1"/>
      <c r="AD54" s="1"/>
      <c r="AE54" s="1"/>
      <c r="AF54" s="1"/>
      <c r="AG54" s="1"/>
      <c r="AK54" s="7"/>
      <c r="AL54" s="8"/>
      <c r="AM54" s="8"/>
      <c r="AN54" s="1"/>
      <c r="AO54" s="1"/>
      <c r="AP54" s="1"/>
      <c r="AQ54" s="1"/>
      <c r="AR54" s="1"/>
      <c r="AS54" s="1"/>
      <c r="AT54" s="1"/>
      <c r="AU54" s="1"/>
      <c r="AV54" s="1"/>
      <c r="AW54" s="1"/>
      <c r="AX54" s="1"/>
      <c r="AY54" s="1"/>
      <c r="AZ54" s="1"/>
      <c r="BA54" s="1"/>
      <c r="BB54" s="1"/>
      <c r="BC54" s="1"/>
      <c r="BD54" s="1"/>
      <c r="BE54" s="1"/>
      <c r="BF54" s="8"/>
    </row>
    <row r="55" spans="1:58" ht="20.25" customHeight="1" x14ac:dyDescent="0.4">
      <c r="A55" s="1"/>
      <c r="B55" s="1"/>
      <c r="C55" s="2"/>
      <c r="D55" s="2"/>
      <c r="E55" s="1"/>
      <c r="F55" s="1"/>
      <c r="G55" s="1"/>
      <c r="H55" s="1"/>
      <c r="I55" s="1"/>
      <c r="J55" s="1"/>
      <c r="K55" s="1"/>
      <c r="L55" s="1"/>
      <c r="M55" s="1"/>
      <c r="N55" s="1"/>
      <c r="O55" s="1"/>
      <c r="P55" s="1"/>
      <c r="Q55" s="1"/>
      <c r="R55" s="1"/>
      <c r="S55" s="1"/>
      <c r="T55" s="1"/>
      <c r="U55" s="2"/>
      <c r="V55" s="1"/>
      <c r="W55" s="1"/>
      <c r="X55" s="1"/>
      <c r="Y55" s="1"/>
      <c r="Z55" s="1"/>
      <c r="AA55" s="1"/>
      <c r="AB55" s="1"/>
      <c r="AC55" s="1"/>
      <c r="AD55" s="1"/>
      <c r="AE55" s="1"/>
      <c r="AF55" s="1"/>
      <c r="AG55" s="1"/>
      <c r="AK55" s="7"/>
      <c r="AL55" s="8"/>
      <c r="AM55" s="8"/>
      <c r="AN55" s="1"/>
      <c r="AO55" s="1"/>
      <c r="AP55" s="1"/>
      <c r="AQ55" s="1"/>
      <c r="AR55" s="1"/>
      <c r="AS55" s="1"/>
      <c r="AT55" s="1"/>
      <c r="AU55" s="1"/>
      <c r="AV55" s="1"/>
      <c r="AW55" s="1"/>
      <c r="AX55" s="1"/>
      <c r="AY55" s="1"/>
      <c r="AZ55" s="1"/>
      <c r="BA55" s="1"/>
      <c r="BB55" s="1"/>
      <c r="BC55" s="1"/>
      <c r="BD55" s="1"/>
      <c r="BE55" s="1"/>
      <c r="BF55" s="8"/>
    </row>
    <row r="56" spans="1:58" ht="20.25" customHeight="1" x14ac:dyDescent="0.4">
      <c r="C56" s="7"/>
      <c r="D56" s="7"/>
      <c r="E56" s="7"/>
      <c r="F56" s="7"/>
      <c r="G56" s="7"/>
      <c r="H56" s="7"/>
      <c r="I56" s="7"/>
      <c r="J56" s="7"/>
      <c r="K56" s="7"/>
      <c r="L56" s="7"/>
      <c r="M56" s="7"/>
      <c r="N56" s="7"/>
      <c r="O56" s="7"/>
      <c r="P56" s="7"/>
      <c r="Q56" s="7"/>
      <c r="R56" s="7"/>
      <c r="S56" s="7"/>
      <c r="T56" s="7"/>
      <c r="U56" s="8"/>
      <c r="V56" s="8"/>
      <c r="W56" s="7"/>
      <c r="X56" s="7"/>
      <c r="Y56" s="7"/>
      <c r="Z56" s="7"/>
      <c r="AA56" s="7"/>
      <c r="AB56" s="7"/>
      <c r="AC56" s="7"/>
      <c r="AD56" s="7"/>
      <c r="AE56" s="7"/>
      <c r="AF56" s="7"/>
      <c r="AG56" s="7"/>
      <c r="AH56" s="7"/>
      <c r="AI56" s="7"/>
      <c r="AJ56" s="7"/>
      <c r="AK56" s="7"/>
      <c r="AL56" s="8"/>
      <c r="AM56" s="8"/>
      <c r="AN56" s="1"/>
      <c r="AO56" s="1"/>
      <c r="AP56" s="1"/>
      <c r="AQ56" s="1"/>
      <c r="AR56" s="1"/>
      <c r="AS56" s="1"/>
      <c r="AT56" s="1"/>
      <c r="AU56" s="1"/>
      <c r="AV56" s="1"/>
      <c r="AW56" s="1"/>
      <c r="AX56" s="1"/>
      <c r="AY56" s="1"/>
      <c r="AZ56" s="1"/>
      <c r="BA56" s="1"/>
      <c r="BB56" s="1"/>
      <c r="BC56" s="1"/>
      <c r="BD56" s="1"/>
      <c r="BE56" s="1"/>
      <c r="BF56" s="8"/>
    </row>
    <row r="57" spans="1:58" ht="20.25" customHeight="1" x14ac:dyDescent="0.4">
      <c r="C57" s="7"/>
      <c r="D57" s="7"/>
      <c r="E57" s="7"/>
      <c r="F57" s="7"/>
      <c r="G57" s="7"/>
      <c r="H57" s="7"/>
      <c r="I57" s="7"/>
      <c r="J57" s="7"/>
      <c r="K57" s="7"/>
      <c r="L57" s="7"/>
      <c r="M57" s="7"/>
      <c r="N57" s="7"/>
      <c r="O57" s="7"/>
      <c r="P57" s="7"/>
      <c r="Q57" s="7"/>
      <c r="R57" s="7"/>
      <c r="S57" s="7"/>
      <c r="T57" s="7"/>
      <c r="U57" s="8"/>
      <c r="V57" s="8"/>
      <c r="W57" s="7"/>
      <c r="X57" s="7"/>
      <c r="Y57" s="7"/>
      <c r="Z57" s="7"/>
      <c r="AA57" s="7"/>
      <c r="AB57" s="7"/>
      <c r="AC57" s="7"/>
      <c r="AD57" s="7"/>
      <c r="AE57" s="7"/>
      <c r="AF57" s="7"/>
      <c r="AG57" s="7"/>
      <c r="AH57" s="7"/>
      <c r="AI57" s="7"/>
      <c r="AJ57" s="7"/>
      <c r="AK57" s="7"/>
      <c r="AL57" s="8"/>
      <c r="AM57" s="8"/>
      <c r="AN57" s="1"/>
      <c r="AO57" s="1"/>
      <c r="AP57" s="1"/>
      <c r="AQ57" s="1"/>
      <c r="AR57" s="1"/>
      <c r="AS57" s="1"/>
      <c r="AT57" s="1"/>
      <c r="AU57" s="1"/>
      <c r="AV57" s="1"/>
      <c r="AW57" s="1"/>
      <c r="AX57" s="1"/>
      <c r="AY57" s="1"/>
      <c r="AZ57" s="1"/>
      <c r="BA57" s="1"/>
      <c r="BB57" s="1"/>
      <c r="BC57" s="1"/>
      <c r="BD57" s="1"/>
      <c r="BE57" s="1"/>
      <c r="BF57" s="8"/>
    </row>
  </sheetData>
  <sheetProtection insertRows="0"/>
  <mergeCells count="212">
    <mergeCell ref="M49:P49"/>
    <mergeCell ref="C50:F50"/>
    <mergeCell ref="H50:K50"/>
    <mergeCell ref="M50:P50"/>
    <mergeCell ref="C39:D39"/>
    <mergeCell ref="E39:F39"/>
    <mergeCell ref="G39:H39"/>
    <mergeCell ref="P39:Q39"/>
    <mergeCell ref="U39:V39"/>
    <mergeCell ref="U45:X45"/>
    <mergeCell ref="J42:K42"/>
    <mergeCell ref="M44:P44"/>
    <mergeCell ref="C45:F45"/>
    <mergeCell ref="H45:K45"/>
    <mergeCell ref="M45:P45"/>
    <mergeCell ref="W39:X39"/>
    <mergeCell ref="C40:D40"/>
    <mergeCell ref="E40:F40"/>
    <mergeCell ref="G40:H40"/>
    <mergeCell ref="J40:K40"/>
    <mergeCell ref="L40:M40"/>
    <mergeCell ref="P40:Q40"/>
    <mergeCell ref="U40:V40"/>
    <mergeCell ref="W40:X40"/>
    <mergeCell ref="C37:D37"/>
    <mergeCell ref="E37:F37"/>
    <mergeCell ref="G37:H37"/>
    <mergeCell ref="P37:Q37"/>
    <mergeCell ref="V37:Y37"/>
    <mergeCell ref="C38:D38"/>
    <mergeCell ref="E38:F38"/>
    <mergeCell ref="G38:H38"/>
    <mergeCell ref="P38:Q38"/>
    <mergeCell ref="V38:Y38"/>
    <mergeCell ref="L37:M37"/>
    <mergeCell ref="L38:M38"/>
    <mergeCell ref="T37:U37"/>
    <mergeCell ref="T38:U38"/>
    <mergeCell ref="J37:K37"/>
    <mergeCell ref="C34:D35"/>
    <mergeCell ref="E34:H34"/>
    <mergeCell ref="J34:M34"/>
    <mergeCell ref="T34:U34"/>
    <mergeCell ref="V34:Y34"/>
    <mergeCell ref="E35:F35"/>
    <mergeCell ref="G35:H35"/>
    <mergeCell ref="V35:Y35"/>
    <mergeCell ref="C36:D36"/>
    <mergeCell ref="E36:F36"/>
    <mergeCell ref="G36:H36"/>
    <mergeCell ref="P36:Q36"/>
    <mergeCell ref="V36:Y36"/>
    <mergeCell ref="L36:M36"/>
    <mergeCell ref="J35:K35"/>
    <mergeCell ref="J36:K36"/>
    <mergeCell ref="T36:U36"/>
    <mergeCell ref="L35:M35"/>
    <mergeCell ref="AM1:BA1"/>
    <mergeCell ref="X2:Y2"/>
    <mergeCell ref="AB2:AC2"/>
    <mergeCell ref="AY9:BD13"/>
    <mergeCell ref="AM2:BA2"/>
    <mergeCell ref="AK10:AQ10"/>
    <mergeCell ref="AR10:AT10"/>
    <mergeCell ref="AU9:AV13"/>
    <mergeCell ref="AW9:AX13"/>
    <mergeCell ref="AV5:AW5"/>
    <mergeCell ref="AZ5:BA5"/>
    <mergeCell ref="W10:AC10"/>
    <mergeCell ref="AD10:AJ10"/>
    <mergeCell ref="P9:AT9"/>
    <mergeCell ref="AZ7:BA7"/>
    <mergeCell ref="U2:V2"/>
    <mergeCell ref="AZ3:BC3"/>
    <mergeCell ref="AZ4:BC4"/>
    <mergeCell ref="AZ6:BA6"/>
    <mergeCell ref="AU30:AV30"/>
    <mergeCell ref="T35:U35"/>
    <mergeCell ref="J38:K38"/>
    <mergeCell ref="J39:K39"/>
    <mergeCell ref="L39:M39"/>
    <mergeCell ref="B9:B13"/>
    <mergeCell ref="L9:O13"/>
    <mergeCell ref="C9:D13"/>
    <mergeCell ref="E9:F13"/>
    <mergeCell ref="P10:V10"/>
    <mergeCell ref="AU24:AV24"/>
    <mergeCell ref="E19:F19"/>
    <mergeCell ref="C20:D20"/>
    <mergeCell ref="E20:F20"/>
    <mergeCell ref="G20:K20"/>
    <mergeCell ref="L20:O20"/>
    <mergeCell ref="C21:D21"/>
    <mergeCell ref="E21:F21"/>
    <mergeCell ref="G21:K21"/>
    <mergeCell ref="L21:O21"/>
    <mergeCell ref="C22:D22"/>
    <mergeCell ref="E22:F22"/>
    <mergeCell ref="G22:K22"/>
    <mergeCell ref="L22:O22"/>
    <mergeCell ref="AW24:AX24"/>
    <mergeCell ref="G9:K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AU21:AV21"/>
    <mergeCell ref="AW21:AX21"/>
    <mergeCell ref="AU22:AV22"/>
    <mergeCell ref="AW22:AX22"/>
    <mergeCell ref="AU23:AV23"/>
    <mergeCell ref="AW23:AX23"/>
    <mergeCell ref="G18:K18"/>
    <mergeCell ref="G19:K19"/>
    <mergeCell ref="AW27:AX27"/>
    <mergeCell ref="AU28:AV28"/>
    <mergeCell ref="AW28:AX28"/>
    <mergeCell ref="AU29:AV29"/>
    <mergeCell ref="AW29:AX29"/>
    <mergeCell ref="AU25:AV25"/>
    <mergeCell ref="AW25:AX25"/>
    <mergeCell ref="AU26:AV26"/>
    <mergeCell ref="AW26:AX26"/>
    <mergeCell ref="AU27:AV27"/>
    <mergeCell ref="AW30:AX30"/>
    <mergeCell ref="AU31:AV31"/>
    <mergeCell ref="AW31:AX31"/>
    <mergeCell ref="C14:D14"/>
    <mergeCell ref="E14:F14"/>
    <mergeCell ref="G14:K14"/>
    <mergeCell ref="C15:D15"/>
    <mergeCell ref="L14:O14"/>
    <mergeCell ref="L15:O15"/>
    <mergeCell ref="C16:D16"/>
    <mergeCell ref="L16:O16"/>
    <mergeCell ref="C17:D17"/>
    <mergeCell ref="L17:O17"/>
    <mergeCell ref="C18:D18"/>
    <mergeCell ref="L18:O18"/>
    <mergeCell ref="C19:D19"/>
    <mergeCell ref="L19:O19"/>
    <mergeCell ref="E15:F15"/>
    <mergeCell ref="G15:K15"/>
    <mergeCell ref="E16:F16"/>
    <mergeCell ref="G16:K16"/>
    <mergeCell ref="E17:F17"/>
    <mergeCell ref="G17:K17"/>
    <mergeCell ref="E18:F18"/>
    <mergeCell ref="C23:D23"/>
    <mergeCell ref="E23:F23"/>
    <mergeCell ref="G23:K23"/>
    <mergeCell ref="L23:O23"/>
    <mergeCell ref="C24:D24"/>
    <mergeCell ref="E24:F24"/>
    <mergeCell ref="G24:K24"/>
    <mergeCell ref="L24:O24"/>
    <mergeCell ref="C25:D25"/>
    <mergeCell ref="E25:F25"/>
    <mergeCell ref="G25:K25"/>
    <mergeCell ref="L25:O25"/>
    <mergeCell ref="C26:D26"/>
    <mergeCell ref="E26:F26"/>
    <mergeCell ref="G26:K26"/>
    <mergeCell ref="L26:O26"/>
    <mergeCell ref="C27:D27"/>
    <mergeCell ref="E27:F27"/>
    <mergeCell ref="G27:K27"/>
    <mergeCell ref="L27:O27"/>
    <mergeCell ref="G28:K28"/>
    <mergeCell ref="L28:O28"/>
    <mergeCell ref="C28:D28"/>
    <mergeCell ref="E28:F28"/>
    <mergeCell ref="C29:D29"/>
    <mergeCell ref="E29:F29"/>
    <mergeCell ref="G29:K29"/>
    <mergeCell ref="L29:O29"/>
    <mergeCell ref="C30:D30"/>
    <mergeCell ref="E30:F30"/>
    <mergeCell ref="G30:K30"/>
    <mergeCell ref="L30:O30"/>
    <mergeCell ref="C31:D31"/>
    <mergeCell ref="E31:F31"/>
    <mergeCell ref="G31:K31"/>
    <mergeCell ref="L31:O31"/>
    <mergeCell ref="AY29:BD29"/>
    <mergeCell ref="AY30:BD30"/>
    <mergeCell ref="AY31:BD31"/>
    <mergeCell ref="AY14:BD14"/>
    <mergeCell ref="AY15:BD15"/>
    <mergeCell ref="AY16:BD16"/>
    <mergeCell ref="AY17:BD17"/>
    <mergeCell ref="AY18:BD18"/>
    <mergeCell ref="AY19:BD19"/>
    <mergeCell ref="AY20:BD20"/>
    <mergeCell ref="AY21:BD21"/>
    <mergeCell ref="AY22:BD22"/>
    <mergeCell ref="AY23:BD23"/>
    <mergeCell ref="AY24:BD24"/>
    <mergeCell ref="AY25:BD25"/>
    <mergeCell ref="AY26:BD26"/>
    <mergeCell ref="AY27:BD27"/>
    <mergeCell ref="AY28:BD28"/>
  </mergeCells>
  <phoneticPr fontId="1"/>
  <conditionalFormatting sqref="AU14:AX31">
    <cfRule type="expression" dxfId="6" priority="4">
      <formula>INDIRECT(ADDRESS(ROW(),COLUMN()))=TRUNC(INDIRECT(ADDRESS(ROW(),COLUMN())))</formula>
    </cfRule>
  </conditionalFormatting>
  <conditionalFormatting sqref="E40:Q40 I36:Q39">
    <cfRule type="expression" dxfId="5" priority="3">
      <formula>INDIRECT(ADDRESS(ROW(),COLUMN()))=TRUNC(INDIRECT(ADDRESS(ROW(),COLUMN())))</formula>
    </cfRule>
  </conditionalFormatting>
  <conditionalFormatting sqref="C45:F45">
    <cfRule type="expression" dxfId="4" priority="2">
      <formula>INDIRECT(ADDRESS(ROW(),COLUMN()))=TRUNC(INDIRECT(ADDRESS(ROW(),COLUMN())))</formula>
    </cfRule>
  </conditionalFormatting>
  <conditionalFormatting sqref="E36:H39">
    <cfRule type="expression" dxfId="3" priority="1">
      <formula>INDIRECT(ADDRESS(ROW(),COLUMN()))=TRUNC(INDIRECT(ADDRESS(ROW(),COLUMN())))</formula>
    </cfRule>
  </conditionalFormatting>
  <dataValidations count="8">
    <dataValidation type="decimal" allowBlank="1" showInputMessage="1" showErrorMessage="1" error="入力可能範囲　32～40" sqref="AV5" xr:uid="{00000000-0002-0000-0100-000000000000}">
      <formula1>32</formula1>
      <formula2>40</formula2>
    </dataValidation>
    <dataValidation type="list" allowBlank="1" showInputMessage="1" showErrorMessage="1" sqref="J42:K42" xr:uid="{00000000-0002-0000-0100-000001000000}">
      <formula1>"週,暦月"</formula1>
    </dataValidation>
    <dataValidation type="list" allowBlank="1" showInputMessage="1" showErrorMessage="1" sqref="AZ3" xr:uid="{00000000-0002-0000-0100-000002000000}">
      <formula1>"４週,暦月"</formula1>
    </dataValidation>
    <dataValidation type="list" allowBlank="1" showInputMessage="1" sqref="C14:D31" xr:uid="{00000000-0002-0000-0100-000003000000}">
      <formula1>職種</formula1>
    </dataValidation>
    <dataValidation type="list" errorStyle="warning" allowBlank="1" showInputMessage="1" error="リストにない場合のみ、入力してください。" sqref="G14:K31" xr:uid="{00000000-0002-0000-0100-000004000000}">
      <formula1>INDIRECT(C14)</formula1>
    </dataValidation>
    <dataValidation type="list" allowBlank="1" showInputMessage="1" showErrorMessage="1" sqref="AZ4:BC4" xr:uid="{00000000-0002-0000-0100-000005000000}">
      <formula1>"予定,実績,予定・実績"</formula1>
    </dataValidation>
    <dataValidation type="list" allowBlank="1" showInputMessage="1" sqref="E14:F31" xr:uid="{00000000-0002-0000-0100-000006000000}">
      <formula1>"A, B, C, D"</formula1>
    </dataValidation>
    <dataValidation allowBlank="1" showInputMessage="1" showErrorMessage="1" error="入力可能範囲　32～40" sqref="AZ6" xr:uid="{00000000-0002-0000-0100-000007000000}"/>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ignoredErrors>
    <ignoredError sqref="AY3:AY4" numberStoredAsText="1"/>
    <ignoredError sqref="AS13" formula="1"/>
  </ignoredErrors>
  <extLst>
    <ext xmlns:x14="http://schemas.microsoft.com/office/spreadsheetml/2009/9/main" uri="{CCE6A557-97BC-4b89-ADB6-D9C93CAAB3DF}">
      <x14:dataValidations xmlns:xm="http://schemas.microsoft.com/office/excel/2006/main" count="1">
        <x14:dataValidation type="list" allowBlank="1" showInputMessage="1" xr:uid="{00000000-0002-0000-0100-000008000000}">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BF139"/>
  <sheetViews>
    <sheetView showGridLines="0" zoomScaleNormal="100" zoomScaleSheetLayoutView="75" workbookViewId="0"/>
  </sheetViews>
  <sheetFormatPr defaultColWidth="4.5" defaultRowHeight="20.25" customHeight="1" x14ac:dyDescent="0.4"/>
  <cols>
    <col min="1" max="1" width="1.375" style="5" customWidth="1"/>
    <col min="2" max="56" width="5.625" style="5" customWidth="1"/>
    <col min="57" max="16384" width="4.5" style="5"/>
  </cols>
  <sheetData>
    <row r="1" spans="1:57" s="9" customFormat="1" ht="20.25" customHeight="1" x14ac:dyDescent="0.4">
      <c r="A1" s="36"/>
      <c r="B1" s="36"/>
      <c r="C1" s="37" t="s">
        <v>147</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164" t="s">
        <v>110</v>
      </c>
      <c r="AN1" s="164"/>
      <c r="AO1" s="164"/>
      <c r="AP1" s="164"/>
      <c r="AQ1" s="164"/>
      <c r="AR1" s="164"/>
      <c r="AS1" s="164"/>
      <c r="AT1" s="164"/>
      <c r="AU1" s="164"/>
      <c r="AV1" s="164"/>
      <c r="AW1" s="164"/>
      <c r="AX1" s="164"/>
      <c r="AY1" s="164"/>
      <c r="AZ1" s="164"/>
      <c r="BA1" s="164"/>
      <c r="BB1" s="40" t="s">
        <v>0</v>
      </c>
      <c r="BC1" s="36"/>
      <c r="BD1" s="36"/>
    </row>
    <row r="2" spans="1:57" s="3" customFormat="1" ht="20.25" customHeight="1" x14ac:dyDescent="0.4">
      <c r="A2" s="41"/>
      <c r="B2" s="41"/>
      <c r="C2" s="41"/>
      <c r="D2" s="38"/>
      <c r="E2" s="41"/>
      <c r="F2" s="41"/>
      <c r="G2" s="41"/>
      <c r="H2" s="38"/>
      <c r="I2" s="39"/>
      <c r="J2" s="39"/>
      <c r="K2" s="39"/>
      <c r="L2" s="39"/>
      <c r="M2" s="39"/>
      <c r="N2" s="41"/>
      <c r="O2" s="41"/>
      <c r="P2" s="41"/>
      <c r="Q2" s="41"/>
      <c r="R2" s="41"/>
      <c r="S2" s="41"/>
      <c r="T2" s="39" t="s">
        <v>19</v>
      </c>
      <c r="U2" s="165">
        <v>6</v>
      </c>
      <c r="V2" s="165"/>
      <c r="W2" s="39" t="s">
        <v>16</v>
      </c>
      <c r="X2" s="166">
        <f>IF(U2=0,"",YEAR(DATE(2018+U2,1,1)))</f>
        <v>2024</v>
      </c>
      <c r="Y2" s="166"/>
      <c r="Z2" s="41" t="s">
        <v>20</v>
      </c>
      <c r="AA2" s="41" t="s">
        <v>21</v>
      </c>
      <c r="AB2" s="165">
        <v>4</v>
      </c>
      <c r="AC2" s="165"/>
      <c r="AD2" s="41" t="s">
        <v>22</v>
      </c>
      <c r="AE2" s="41"/>
      <c r="AF2" s="41"/>
      <c r="AG2" s="41"/>
      <c r="AH2" s="41"/>
      <c r="AI2" s="41"/>
      <c r="AJ2" s="40"/>
      <c r="AK2" s="39" t="s">
        <v>17</v>
      </c>
      <c r="AL2" s="39" t="s">
        <v>16</v>
      </c>
      <c r="AM2" s="165"/>
      <c r="AN2" s="165"/>
      <c r="AO2" s="165"/>
      <c r="AP2" s="165"/>
      <c r="AQ2" s="165"/>
      <c r="AR2" s="165"/>
      <c r="AS2" s="165"/>
      <c r="AT2" s="165"/>
      <c r="AU2" s="165"/>
      <c r="AV2" s="165"/>
      <c r="AW2" s="165"/>
      <c r="AX2" s="165"/>
      <c r="AY2" s="165"/>
      <c r="AZ2" s="165"/>
      <c r="BA2" s="165"/>
      <c r="BB2" s="40" t="s">
        <v>0</v>
      </c>
      <c r="BC2" s="39"/>
      <c r="BD2" s="39"/>
      <c r="BE2" s="4"/>
    </row>
    <row r="3" spans="1:57" s="3"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72</v>
      </c>
      <c r="AZ3" s="167" t="s">
        <v>99</v>
      </c>
      <c r="BA3" s="167"/>
      <c r="BB3" s="167"/>
      <c r="BC3" s="167"/>
      <c r="BD3" s="39"/>
      <c r="BE3" s="4"/>
    </row>
    <row r="4" spans="1:57" s="3"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93</v>
      </c>
      <c r="AZ4" s="167" t="s">
        <v>94</v>
      </c>
      <c r="BA4" s="167"/>
      <c r="BB4" s="167"/>
      <c r="BC4" s="167"/>
      <c r="BD4" s="39"/>
      <c r="BE4" s="4"/>
    </row>
    <row r="5" spans="1:57" s="3"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56</v>
      </c>
      <c r="AK5" s="60"/>
      <c r="AL5" s="60"/>
      <c r="AM5" s="60"/>
      <c r="AN5" s="60"/>
      <c r="AO5" s="60"/>
      <c r="AP5" s="60"/>
      <c r="AQ5" s="60"/>
      <c r="AR5" s="49"/>
      <c r="AS5" s="49"/>
      <c r="AT5" s="61"/>
      <c r="AU5" s="60"/>
      <c r="AV5" s="158">
        <v>40</v>
      </c>
      <c r="AW5" s="159"/>
      <c r="AX5" s="61" t="s">
        <v>23</v>
      </c>
      <c r="AY5" s="60"/>
      <c r="AZ5" s="158">
        <v>160</v>
      </c>
      <c r="BA5" s="159"/>
      <c r="BB5" s="61" t="s">
        <v>84</v>
      </c>
      <c r="BC5" s="60"/>
      <c r="BD5" s="41"/>
      <c r="BE5" s="4"/>
    </row>
    <row r="6" spans="1:57" s="3" customFormat="1" ht="20.25" customHeight="1" x14ac:dyDescent="0.4">
      <c r="A6" s="41"/>
      <c r="B6" s="54"/>
      <c r="C6" s="54"/>
      <c r="D6" s="54"/>
      <c r="E6" s="54"/>
      <c r="F6" s="54"/>
      <c r="G6" s="54"/>
      <c r="H6" s="54"/>
      <c r="I6" s="54"/>
      <c r="J6" s="55"/>
      <c r="K6" s="56"/>
      <c r="L6" s="57"/>
      <c r="M6" s="57"/>
      <c r="N6" s="57"/>
      <c r="O6" s="57"/>
      <c r="P6" s="54"/>
      <c r="Q6" s="58"/>
      <c r="R6" s="58"/>
      <c r="S6" s="59"/>
      <c r="T6" s="41"/>
      <c r="U6" s="41"/>
      <c r="V6" s="41"/>
      <c r="W6" s="41"/>
      <c r="X6" s="41"/>
      <c r="Y6" s="41"/>
      <c r="Z6" s="46"/>
      <c r="AA6" s="46"/>
      <c r="AB6" s="44"/>
      <c r="AC6" s="44"/>
      <c r="AD6" s="60"/>
      <c r="AE6" s="60"/>
      <c r="AF6" s="60"/>
      <c r="AG6" s="60"/>
      <c r="AH6" s="41"/>
      <c r="AI6" s="41"/>
      <c r="AJ6" s="60"/>
      <c r="AK6" s="60"/>
      <c r="AL6" s="60"/>
      <c r="AM6" s="60"/>
      <c r="AN6" s="60"/>
      <c r="AO6" s="60"/>
      <c r="AP6" s="60"/>
      <c r="AQ6" s="59" t="s">
        <v>125</v>
      </c>
      <c r="AR6" s="60"/>
      <c r="AS6" s="155"/>
      <c r="AT6" s="155"/>
      <c r="AU6" s="155"/>
      <c r="AV6" s="60"/>
      <c r="AW6" s="60"/>
      <c r="AX6" s="156"/>
      <c r="AY6" s="60"/>
      <c r="AZ6" s="158">
        <v>100</v>
      </c>
      <c r="BA6" s="159"/>
      <c r="BB6" s="157" t="s">
        <v>124</v>
      </c>
      <c r="BC6" s="60"/>
      <c r="BD6" s="41"/>
      <c r="BE6" s="4"/>
    </row>
    <row r="7" spans="1:57" s="3" customFormat="1" ht="20.25" customHeight="1" x14ac:dyDescent="0.4">
      <c r="A7" s="41"/>
      <c r="B7" s="54"/>
      <c r="C7" s="54"/>
      <c r="D7" s="54"/>
      <c r="E7" s="54"/>
      <c r="F7" s="54"/>
      <c r="G7" s="54"/>
      <c r="H7" s="54"/>
      <c r="I7" s="54"/>
      <c r="J7" s="54"/>
      <c r="K7" s="62"/>
      <c r="L7" s="62"/>
      <c r="M7" s="62"/>
      <c r="N7" s="54"/>
      <c r="O7" s="63"/>
      <c r="P7" s="64"/>
      <c r="Q7" s="64"/>
      <c r="R7" s="65"/>
      <c r="S7" s="66"/>
      <c r="T7" s="41"/>
      <c r="U7" s="41"/>
      <c r="V7" s="41"/>
      <c r="W7" s="41"/>
      <c r="X7" s="41"/>
      <c r="Y7" s="41"/>
      <c r="Z7" s="46"/>
      <c r="AA7" s="46"/>
      <c r="AB7" s="44"/>
      <c r="AC7" s="44"/>
      <c r="AD7" s="67"/>
      <c r="AE7" s="36"/>
      <c r="AF7" s="36"/>
      <c r="AG7" s="36"/>
      <c r="AH7" s="41"/>
      <c r="AI7" s="41"/>
      <c r="AJ7" s="41"/>
      <c r="AK7" s="41"/>
      <c r="AL7" s="36"/>
      <c r="AM7" s="36"/>
      <c r="AN7" s="68"/>
      <c r="AO7" s="69"/>
      <c r="AP7" s="69"/>
      <c r="AQ7" s="70"/>
      <c r="AR7" s="70"/>
      <c r="AS7" s="70"/>
      <c r="AT7" s="70"/>
      <c r="AU7" s="70"/>
      <c r="AV7" s="70"/>
      <c r="AW7" s="60" t="s">
        <v>24</v>
      </c>
      <c r="AX7" s="60"/>
      <c r="AY7" s="60"/>
      <c r="AZ7" s="162">
        <f>DAY(EOMONTH(DATE(X2,AB2,1),0))</f>
        <v>30</v>
      </c>
      <c r="BA7" s="163"/>
      <c r="BB7" s="61" t="s">
        <v>25</v>
      </c>
      <c r="BC7" s="41"/>
      <c r="BD7" s="41"/>
      <c r="BE7" s="4"/>
    </row>
    <row r="8" spans="1:57" ht="5.0999999999999996" customHeight="1" thickBot="1" x14ac:dyDescent="0.45">
      <c r="A8" s="71"/>
      <c r="B8" s="71"/>
      <c r="C8" s="72"/>
      <c r="D8" s="72"/>
      <c r="E8" s="71"/>
      <c r="F8" s="71"/>
      <c r="G8" s="73"/>
      <c r="H8" s="71"/>
      <c r="I8" s="71"/>
      <c r="J8" s="71"/>
      <c r="K8" s="71"/>
      <c r="L8" s="71"/>
      <c r="M8" s="71"/>
      <c r="N8" s="71"/>
      <c r="O8" s="71"/>
      <c r="P8" s="71"/>
      <c r="Q8" s="71"/>
      <c r="R8" s="71"/>
      <c r="S8" s="72"/>
      <c r="T8" s="71"/>
      <c r="U8" s="71"/>
      <c r="V8" s="71"/>
      <c r="W8" s="71"/>
      <c r="X8" s="71"/>
      <c r="Y8" s="71"/>
      <c r="Z8" s="71"/>
      <c r="AA8" s="71"/>
      <c r="AB8" s="71"/>
      <c r="AC8" s="71"/>
      <c r="AD8" s="71"/>
      <c r="AE8" s="71"/>
      <c r="AF8" s="71"/>
      <c r="AG8" s="71"/>
      <c r="AH8" s="71"/>
      <c r="AI8" s="71"/>
      <c r="AJ8" s="72"/>
      <c r="AK8" s="71"/>
      <c r="AL8" s="71"/>
      <c r="AM8" s="71"/>
      <c r="AN8" s="71"/>
      <c r="AO8" s="71"/>
      <c r="AP8" s="71"/>
      <c r="AQ8" s="71"/>
      <c r="AR8" s="71"/>
      <c r="AS8" s="71"/>
      <c r="AT8" s="71"/>
      <c r="AU8" s="71"/>
      <c r="AV8" s="71"/>
      <c r="AW8" s="71"/>
      <c r="AX8" s="71"/>
      <c r="AY8" s="71"/>
      <c r="AZ8" s="71"/>
      <c r="BA8" s="71"/>
      <c r="BB8" s="71"/>
      <c r="BC8" s="74"/>
      <c r="BD8" s="74"/>
      <c r="BE8" s="6"/>
    </row>
    <row r="9" spans="1:57" ht="20.25" customHeight="1" thickBot="1" x14ac:dyDescent="0.45">
      <c r="A9" s="71"/>
      <c r="B9" s="181" t="s">
        <v>26</v>
      </c>
      <c r="C9" s="184" t="s">
        <v>126</v>
      </c>
      <c r="D9" s="185"/>
      <c r="E9" s="190" t="s">
        <v>127</v>
      </c>
      <c r="F9" s="185"/>
      <c r="G9" s="190" t="s">
        <v>128</v>
      </c>
      <c r="H9" s="184"/>
      <c r="I9" s="184"/>
      <c r="J9" s="184"/>
      <c r="K9" s="185"/>
      <c r="L9" s="190" t="s">
        <v>129</v>
      </c>
      <c r="M9" s="184"/>
      <c r="N9" s="184"/>
      <c r="O9" s="193"/>
      <c r="P9" s="196" t="s">
        <v>130</v>
      </c>
      <c r="Q9" s="197"/>
      <c r="R9" s="197"/>
      <c r="S9" s="197"/>
      <c r="T9" s="197"/>
      <c r="U9" s="197"/>
      <c r="V9" s="197"/>
      <c r="W9" s="197"/>
      <c r="X9" s="197"/>
      <c r="Y9" s="197"/>
      <c r="Z9" s="197"/>
      <c r="AA9" s="197"/>
      <c r="AB9" s="197"/>
      <c r="AC9" s="197"/>
      <c r="AD9" s="197"/>
      <c r="AE9" s="197"/>
      <c r="AF9" s="197"/>
      <c r="AG9" s="197"/>
      <c r="AH9" s="197"/>
      <c r="AI9" s="197"/>
      <c r="AJ9" s="197"/>
      <c r="AK9" s="197"/>
      <c r="AL9" s="197"/>
      <c r="AM9" s="197"/>
      <c r="AN9" s="197"/>
      <c r="AO9" s="197"/>
      <c r="AP9" s="197"/>
      <c r="AQ9" s="197"/>
      <c r="AR9" s="197"/>
      <c r="AS9" s="197"/>
      <c r="AT9" s="197"/>
      <c r="AU9" s="168" t="str">
        <f>IF(AZ3="４週","(10)1～4週目の勤務時間数合計","(11)1か月の勤務時間数合計")</f>
        <v>(10)1～4週目の勤務時間数合計</v>
      </c>
      <c r="AV9" s="169"/>
      <c r="AW9" s="168" t="s">
        <v>131</v>
      </c>
      <c r="AX9" s="169"/>
      <c r="AY9" s="176" t="s">
        <v>132</v>
      </c>
      <c r="AZ9" s="176"/>
      <c r="BA9" s="176"/>
      <c r="BB9" s="176"/>
      <c r="BC9" s="176"/>
      <c r="BD9" s="176"/>
    </row>
    <row r="10" spans="1:57" ht="20.25" customHeight="1" thickBot="1" x14ac:dyDescent="0.45">
      <c r="A10" s="71"/>
      <c r="B10" s="182"/>
      <c r="C10" s="186"/>
      <c r="D10" s="187"/>
      <c r="E10" s="191"/>
      <c r="F10" s="187"/>
      <c r="G10" s="191"/>
      <c r="H10" s="186"/>
      <c r="I10" s="186"/>
      <c r="J10" s="186"/>
      <c r="K10" s="187"/>
      <c r="L10" s="191"/>
      <c r="M10" s="186"/>
      <c r="N10" s="186"/>
      <c r="O10" s="194"/>
      <c r="P10" s="178" t="s">
        <v>10</v>
      </c>
      <c r="Q10" s="179"/>
      <c r="R10" s="179"/>
      <c r="S10" s="179"/>
      <c r="T10" s="179"/>
      <c r="U10" s="179"/>
      <c r="V10" s="180"/>
      <c r="W10" s="178" t="s">
        <v>11</v>
      </c>
      <c r="X10" s="179"/>
      <c r="Y10" s="179"/>
      <c r="Z10" s="179"/>
      <c r="AA10" s="179"/>
      <c r="AB10" s="179"/>
      <c r="AC10" s="180"/>
      <c r="AD10" s="178" t="s">
        <v>12</v>
      </c>
      <c r="AE10" s="179"/>
      <c r="AF10" s="179"/>
      <c r="AG10" s="179"/>
      <c r="AH10" s="179"/>
      <c r="AI10" s="179"/>
      <c r="AJ10" s="180"/>
      <c r="AK10" s="178" t="s">
        <v>13</v>
      </c>
      <c r="AL10" s="179"/>
      <c r="AM10" s="179"/>
      <c r="AN10" s="179"/>
      <c r="AO10" s="179"/>
      <c r="AP10" s="179"/>
      <c r="AQ10" s="180"/>
      <c r="AR10" s="178" t="s">
        <v>14</v>
      </c>
      <c r="AS10" s="179"/>
      <c r="AT10" s="180"/>
      <c r="AU10" s="170"/>
      <c r="AV10" s="171"/>
      <c r="AW10" s="170"/>
      <c r="AX10" s="171"/>
      <c r="AY10" s="176"/>
      <c r="AZ10" s="176"/>
      <c r="BA10" s="176"/>
      <c r="BB10" s="176"/>
      <c r="BC10" s="176"/>
      <c r="BD10" s="176"/>
    </row>
    <row r="11" spans="1:57" ht="20.25" customHeight="1" thickBot="1" x14ac:dyDescent="0.45">
      <c r="A11" s="71"/>
      <c r="B11" s="182"/>
      <c r="C11" s="186"/>
      <c r="D11" s="187"/>
      <c r="E11" s="191"/>
      <c r="F11" s="187"/>
      <c r="G11" s="191"/>
      <c r="H11" s="186"/>
      <c r="I11" s="186"/>
      <c r="J11" s="186"/>
      <c r="K11" s="187"/>
      <c r="L11" s="191"/>
      <c r="M11" s="186"/>
      <c r="N11" s="186"/>
      <c r="O11" s="194"/>
      <c r="P11" s="88">
        <f>DAY(DATE($X$2,$AB$2,1))</f>
        <v>1</v>
      </c>
      <c r="Q11" s="89">
        <f>DAY(DATE($X$2,$AB$2,2))</f>
        <v>2</v>
      </c>
      <c r="R11" s="89">
        <f>DAY(DATE($X$2,$AB$2,3))</f>
        <v>3</v>
      </c>
      <c r="S11" s="89">
        <f>DAY(DATE($X$2,$AB$2,4))</f>
        <v>4</v>
      </c>
      <c r="T11" s="89">
        <f>DAY(DATE($X$2,$AB$2,5))</f>
        <v>5</v>
      </c>
      <c r="U11" s="89">
        <f>DAY(DATE($X$2,$AB$2,6))</f>
        <v>6</v>
      </c>
      <c r="V11" s="90">
        <f>DAY(DATE($X$2,$AB$2,7))</f>
        <v>7</v>
      </c>
      <c r="W11" s="88">
        <f>DAY(DATE($X$2,$AB$2,8))</f>
        <v>8</v>
      </c>
      <c r="X11" s="89">
        <f>DAY(DATE($X$2,$AB$2,9))</f>
        <v>9</v>
      </c>
      <c r="Y11" s="89">
        <f>DAY(DATE($X$2,$AB$2,10))</f>
        <v>10</v>
      </c>
      <c r="Z11" s="89">
        <f>DAY(DATE($X$2,$AB$2,11))</f>
        <v>11</v>
      </c>
      <c r="AA11" s="89">
        <f>DAY(DATE($X$2,$AB$2,12))</f>
        <v>12</v>
      </c>
      <c r="AB11" s="89">
        <f>DAY(DATE($X$2,$AB$2,13))</f>
        <v>13</v>
      </c>
      <c r="AC11" s="90">
        <f>DAY(DATE($X$2,$AB$2,14))</f>
        <v>14</v>
      </c>
      <c r="AD11" s="88">
        <f>DAY(DATE($X$2,$AB$2,15))</f>
        <v>15</v>
      </c>
      <c r="AE11" s="89">
        <f>DAY(DATE($X$2,$AB$2,16))</f>
        <v>16</v>
      </c>
      <c r="AF11" s="89">
        <f>DAY(DATE($X$2,$AB$2,17))</f>
        <v>17</v>
      </c>
      <c r="AG11" s="89">
        <f>DAY(DATE($X$2,$AB$2,18))</f>
        <v>18</v>
      </c>
      <c r="AH11" s="89">
        <f>DAY(DATE($X$2,$AB$2,19))</f>
        <v>19</v>
      </c>
      <c r="AI11" s="89">
        <f>DAY(DATE($X$2,$AB$2,20))</f>
        <v>20</v>
      </c>
      <c r="AJ11" s="90">
        <f>DAY(DATE($X$2,$AB$2,21))</f>
        <v>21</v>
      </c>
      <c r="AK11" s="88">
        <f>DAY(DATE($X$2,$AB$2,22))</f>
        <v>22</v>
      </c>
      <c r="AL11" s="89">
        <f>DAY(DATE($X$2,$AB$2,23))</f>
        <v>23</v>
      </c>
      <c r="AM11" s="89">
        <f>DAY(DATE($X$2,$AB$2,24))</f>
        <v>24</v>
      </c>
      <c r="AN11" s="89">
        <f>DAY(DATE($X$2,$AB$2,25))</f>
        <v>25</v>
      </c>
      <c r="AO11" s="89">
        <f>DAY(DATE($X$2,$AB$2,26))</f>
        <v>26</v>
      </c>
      <c r="AP11" s="89">
        <f>DAY(DATE($X$2,$AB$2,27))</f>
        <v>27</v>
      </c>
      <c r="AQ11" s="90">
        <f>DAY(DATE($X$2,$AB$2,28))</f>
        <v>28</v>
      </c>
      <c r="AR11" s="88" t="str">
        <f>IF(AZ3="暦月",IF(DAY(DATE($X$2,$AB$2,29))=29,29,""),"")</f>
        <v/>
      </c>
      <c r="AS11" s="89" t="str">
        <f>IF(AZ3="暦月",IF(DAY(DATE($X$2,$AB$2,30))=30,30,""),"")</f>
        <v/>
      </c>
      <c r="AT11" s="90" t="str">
        <f>IF(AZ3="暦月",IF(DAY(DATE($X$2,$AB$2,31))=31,31,""),"")</f>
        <v/>
      </c>
      <c r="AU11" s="170"/>
      <c r="AV11" s="171"/>
      <c r="AW11" s="170"/>
      <c r="AX11" s="171"/>
      <c r="AY11" s="176"/>
      <c r="AZ11" s="176"/>
      <c r="BA11" s="176"/>
      <c r="BB11" s="176"/>
      <c r="BC11" s="176"/>
      <c r="BD11" s="176"/>
    </row>
    <row r="12" spans="1:57" ht="20.25" hidden="1" customHeight="1" thickBot="1" x14ac:dyDescent="0.45">
      <c r="A12" s="71"/>
      <c r="B12" s="182"/>
      <c r="C12" s="186"/>
      <c r="D12" s="187"/>
      <c r="E12" s="191"/>
      <c r="F12" s="187"/>
      <c r="G12" s="191"/>
      <c r="H12" s="186"/>
      <c r="I12" s="186"/>
      <c r="J12" s="186"/>
      <c r="K12" s="187"/>
      <c r="L12" s="191"/>
      <c r="M12" s="186"/>
      <c r="N12" s="186"/>
      <c r="O12" s="194"/>
      <c r="P12" s="88">
        <f>WEEKDAY(DATE($X$2,$AB$2,1))</f>
        <v>2</v>
      </c>
      <c r="Q12" s="89">
        <f>WEEKDAY(DATE($X$2,$AB$2,2))</f>
        <v>3</v>
      </c>
      <c r="R12" s="89">
        <f>WEEKDAY(DATE($X$2,$AB$2,3))</f>
        <v>4</v>
      </c>
      <c r="S12" s="89">
        <f>WEEKDAY(DATE($X$2,$AB$2,4))</f>
        <v>5</v>
      </c>
      <c r="T12" s="89">
        <f>WEEKDAY(DATE($X$2,$AB$2,5))</f>
        <v>6</v>
      </c>
      <c r="U12" s="89">
        <f>WEEKDAY(DATE($X$2,$AB$2,6))</f>
        <v>7</v>
      </c>
      <c r="V12" s="90">
        <f>WEEKDAY(DATE($X$2,$AB$2,7))</f>
        <v>1</v>
      </c>
      <c r="W12" s="88">
        <f>WEEKDAY(DATE($X$2,$AB$2,8))</f>
        <v>2</v>
      </c>
      <c r="X12" s="89">
        <f>WEEKDAY(DATE($X$2,$AB$2,9))</f>
        <v>3</v>
      </c>
      <c r="Y12" s="89">
        <f>WEEKDAY(DATE($X$2,$AB$2,10))</f>
        <v>4</v>
      </c>
      <c r="Z12" s="89">
        <f>WEEKDAY(DATE($X$2,$AB$2,11))</f>
        <v>5</v>
      </c>
      <c r="AA12" s="89">
        <f>WEEKDAY(DATE($X$2,$AB$2,12))</f>
        <v>6</v>
      </c>
      <c r="AB12" s="89">
        <f>WEEKDAY(DATE($X$2,$AB$2,13))</f>
        <v>7</v>
      </c>
      <c r="AC12" s="90">
        <f>WEEKDAY(DATE($X$2,$AB$2,14))</f>
        <v>1</v>
      </c>
      <c r="AD12" s="88">
        <f>WEEKDAY(DATE($X$2,$AB$2,15))</f>
        <v>2</v>
      </c>
      <c r="AE12" s="89">
        <f>WEEKDAY(DATE($X$2,$AB$2,16))</f>
        <v>3</v>
      </c>
      <c r="AF12" s="89">
        <f>WEEKDAY(DATE($X$2,$AB$2,17))</f>
        <v>4</v>
      </c>
      <c r="AG12" s="89">
        <f>WEEKDAY(DATE($X$2,$AB$2,18))</f>
        <v>5</v>
      </c>
      <c r="AH12" s="89">
        <f>WEEKDAY(DATE($X$2,$AB$2,19))</f>
        <v>6</v>
      </c>
      <c r="AI12" s="89">
        <f>WEEKDAY(DATE($X$2,$AB$2,20))</f>
        <v>7</v>
      </c>
      <c r="AJ12" s="90">
        <f>WEEKDAY(DATE($X$2,$AB$2,21))</f>
        <v>1</v>
      </c>
      <c r="AK12" s="88">
        <f>WEEKDAY(DATE($X$2,$AB$2,22))</f>
        <v>2</v>
      </c>
      <c r="AL12" s="89">
        <f>WEEKDAY(DATE($X$2,$AB$2,23))</f>
        <v>3</v>
      </c>
      <c r="AM12" s="89">
        <f>WEEKDAY(DATE($X$2,$AB$2,24))</f>
        <v>4</v>
      </c>
      <c r="AN12" s="89">
        <f>WEEKDAY(DATE($X$2,$AB$2,25))</f>
        <v>5</v>
      </c>
      <c r="AO12" s="89">
        <f>WEEKDAY(DATE($X$2,$AB$2,26))</f>
        <v>6</v>
      </c>
      <c r="AP12" s="89">
        <f>WEEKDAY(DATE($X$2,$AB$2,27))</f>
        <v>7</v>
      </c>
      <c r="AQ12" s="90">
        <f>WEEKDAY(DATE($X$2,$AB$2,28))</f>
        <v>1</v>
      </c>
      <c r="AR12" s="88">
        <f>IF(AR11=29,WEEKDAY(DATE($X$2,$AB$2,29)),0)</f>
        <v>0</v>
      </c>
      <c r="AS12" s="89">
        <f>IF(AS11=30,WEEKDAY(DATE($X$2,$AB$2,30)),0)</f>
        <v>0</v>
      </c>
      <c r="AT12" s="90">
        <f>IF(AT11=31,WEEKDAY(DATE($X$2,$AB$2,31)),0)</f>
        <v>0</v>
      </c>
      <c r="AU12" s="172"/>
      <c r="AV12" s="173"/>
      <c r="AW12" s="172"/>
      <c r="AX12" s="173"/>
      <c r="AY12" s="177"/>
      <c r="AZ12" s="177"/>
      <c r="BA12" s="177"/>
      <c r="BB12" s="177"/>
      <c r="BC12" s="177"/>
      <c r="BD12" s="177"/>
    </row>
    <row r="13" spans="1:57" ht="20.25" customHeight="1" thickBot="1" x14ac:dyDescent="0.45">
      <c r="A13" s="71"/>
      <c r="B13" s="183"/>
      <c r="C13" s="188"/>
      <c r="D13" s="189"/>
      <c r="E13" s="192"/>
      <c r="F13" s="189"/>
      <c r="G13" s="192"/>
      <c r="H13" s="188"/>
      <c r="I13" s="188"/>
      <c r="J13" s="188"/>
      <c r="K13" s="189"/>
      <c r="L13" s="192"/>
      <c r="M13" s="188"/>
      <c r="N13" s="188"/>
      <c r="O13" s="195"/>
      <c r="P13" s="91" t="str">
        <f>IF(P12=1,"日",IF(P12=2,"月",IF(P12=3,"火",IF(P12=4,"水",IF(P12=5,"木",IF(P12=6,"金","土"))))))</f>
        <v>月</v>
      </c>
      <c r="Q13" s="92" t="str">
        <f t="shared" ref="Q13:AQ13" si="0">IF(Q12=1,"日",IF(Q12=2,"月",IF(Q12=3,"火",IF(Q12=4,"水",IF(Q12=5,"木",IF(Q12=6,"金","土"))))))</f>
        <v>火</v>
      </c>
      <c r="R13" s="92" t="str">
        <f t="shared" si="0"/>
        <v>水</v>
      </c>
      <c r="S13" s="92" t="str">
        <f t="shared" si="0"/>
        <v>木</v>
      </c>
      <c r="T13" s="92" t="str">
        <f t="shared" si="0"/>
        <v>金</v>
      </c>
      <c r="U13" s="92" t="str">
        <f t="shared" si="0"/>
        <v>土</v>
      </c>
      <c r="V13" s="93" t="str">
        <f t="shared" si="0"/>
        <v>日</v>
      </c>
      <c r="W13" s="91" t="str">
        <f t="shared" si="0"/>
        <v>月</v>
      </c>
      <c r="X13" s="92" t="str">
        <f t="shared" si="0"/>
        <v>火</v>
      </c>
      <c r="Y13" s="92" t="str">
        <f t="shared" si="0"/>
        <v>水</v>
      </c>
      <c r="Z13" s="92" t="str">
        <f t="shared" si="0"/>
        <v>木</v>
      </c>
      <c r="AA13" s="92" t="str">
        <f t="shared" si="0"/>
        <v>金</v>
      </c>
      <c r="AB13" s="92" t="str">
        <f t="shared" si="0"/>
        <v>土</v>
      </c>
      <c r="AC13" s="93" t="str">
        <f t="shared" si="0"/>
        <v>日</v>
      </c>
      <c r="AD13" s="91" t="str">
        <f t="shared" si="0"/>
        <v>月</v>
      </c>
      <c r="AE13" s="92" t="str">
        <f t="shared" si="0"/>
        <v>火</v>
      </c>
      <c r="AF13" s="92" t="str">
        <f t="shared" si="0"/>
        <v>水</v>
      </c>
      <c r="AG13" s="92" t="str">
        <f t="shared" si="0"/>
        <v>木</v>
      </c>
      <c r="AH13" s="92" t="str">
        <f t="shared" si="0"/>
        <v>金</v>
      </c>
      <c r="AI13" s="92" t="str">
        <f t="shared" si="0"/>
        <v>土</v>
      </c>
      <c r="AJ13" s="93" t="str">
        <f t="shared" si="0"/>
        <v>日</v>
      </c>
      <c r="AK13" s="91" t="str">
        <f t="shared" si="0"/>
        <v>月</v>
      </c>
      <c r="AL13" s="92" t="str">
        <f t="shared" si="0"/>
        <v>火</v>
      </c>
      <c r="AM13" s="92" t="str">
        <f t="shared" si="0"/>
        <v>水</v>
      </c>
      <c r="AN13" s="92" t="str">
        <f t="shared" si="0"/>
        <v>木</v>
      </c>
      <c r="AO13" s="92" t="str">
        <f t="shared" si="0"/>
        <v>金</v>
      </c>
      <c r="AP13" s="92" t="str">
        <f t="shared" si="0"/>
        <v>土</v>
      </c>
      <c r="AQ13" s="93" t="str">
        <f t="shared" si="0"/>
        <v>日</v>
      </c>
      <c r="AR13" s="92" t="str">
        <f>IF(AR12=1,"日",IF(AR12=2,"月",IF(AR12=3,"火",IF(AR12=4,"水",IF(AR12=5,"木",IF(AR12=6,"金",IF(AR12=0,"","土")))))))</f>
        <v/>
      </c>
      <c r="AS13" s="92" t="str">
        <f>IF(AS12=1,"日",IF(AS12=2,"月",IF(AS12=3,"火",IF(AS12=4,"水",IF(AS12=5,"木",IF(AS12=6,"金",IF(AS12=0,"","土")))))))</f>
        <v/>
      </c>
      <c r="AT13" s="92" t="str">
        <f>IF(AT12=1,"日",IF(AT12=2,"月",IF(AT12=3,"火",IF(AT12=4,"水",IF(AT12=5,"木",IF(AT12=6,"金",IF(AT12=0,"","土")))))))</f>
        <v/>
      </c>
      <c r="AU13" s="174"/>
      <c r="AV13" s="175"/>
      <c r="AW13" s="174"/>
      <c r="AX13" s="175"/>
      <c r="AY13" s="176"/>
      <c r="AZ13" s="176"/>
      <c r="BA13" s="176"/>
      <c r="BB13" s="176"/>
      <c r="BC13" s="176"/>
      <c r="BD13" s="176"/>
    </row>
    <row r="14" spans="1:57" ht="39.950000000000003" customHeight="1" x14ac:dyDescent="0.4">
      <c r="A14" s="71"/>
      <c r="B14" s="110">
        <v>1</v>
      </c>
      <c r="C14" s="218"/>
      <c r="D14" s="219"/>
      <c r="E14" s="220"/>
      <c r="F14" s="221"/>
      <c r="G14" s="222"/>
      <c r="H14" s="223"/>
      <c r="I14" s="223"/>
      <c r="J14" s="223"/>
      <c r="K14" s="224"/>
      <c r="L14" s="225"/>
      <c r="M14" s="226"/>
      <c r="N14" s="226"/>
      <c r="O14" s="227"/>
      <c r="P14" s="131"/>
      <c r="Q14" s="132"/>
      <c r="R14" s="132"/>
      <c r="S14" s="132"/>
      <c r="T14" s="132"/>
      <c r="U14" s="132"/>
      <c r="V14" s="133"/>
      <c r="W14" s="131"/>
      <c r="X14" s="132"/>
      <c r="Y14" s="132"/>
      <c r="Z14" s="132"/>
      <c r="AA14" s="132"/>
      <c r="AB14" s="132"/>
      <c r="AC14" s="133"/>
      <c r="AD14" s="131"/>
      <c r="AE14" s="132"/>
      <c r="AF14" s="132"/>
      <c r="AG14" s="132"/>
      <c r="AH14" s="132"/>
      <c r="AI14" s="132"/>
      <c r="AJ14" s="133"/>
      <c r="AK14" s="131"/>
      <c r="AL14" s="132"/>
      <c r="AM14" s="132"/>
      <c r="AN14" s="132"/>
      <c r="AO14" s="132"/>
      <c r="AP14" s="132"/>
      <c r="AQ14" s="133"/>
      <c r="AR14" s="131"/>
      <c r="AS14" s="132"/>
      <c r="AT14" s="133"/>
      <c r="AU14" s="228">
        <f>IF($AZ$3="４週",SUM(P14:AQ14),IF($AZ$3="暦月",SUM(P14:AT14),""))</f>
        <v>0</v>
      </c>
      <c r="AV14" s="229"/>
      <c r="AW14" s="230">
        <f t="shared" ref="AW14:AW45" si="1">IF($AZ$3="４週",AU14/4,IF($AZ$3="暦月",AU14/($AZ$7/7),""))</f>
        <v>0</v>
      </c>
      <c r="AX14" s="231"/>
      <c r="AY14" s="198"/>
      <c r="AZ14" s="199"/>
      <c r="BA14" s="199"/>
      <c r="BB14" s="199"/>
      <c r="BC14" s="199"/>
      <c r="BD14" s="200"/>
    </row>
    <row r="15" spans="1:57" ht="39.950000000000003" customHeight="1" x14ac:dyDescent="0.4">
      <c r="A15" s="71"/>
      <c r="B15" s="86">
        <f t="shared" ref="B15:B30" si="2">B14+1</f>
        <v>2</v>
      </c>
      <c r="C15" s="201"/>
      <c r="D15" s="202"/>
      <c r="E15" s="203"/>
      <c r="F15" s="204"/>
      <c r="G15" s="205"/>
      <c r="H15" s="206"/>
      <c r="I15" s="206"/>
      <c r="J15" s="206"/>
      <c r="K15" s="207"/>
      <c r="L15" s="208"/>
      <c r="M15" s="209"/>
      <c r="N15" s="209"/>
      <c r="O15" s="210"/>
      <c r="P15" s="134"/>
      <c r="Q15" s="135"/>
      <c r="R15" s="135"/>
      <c r="S15" s="135"/>
      <c r="T15" s="135"/>
      <c r="U15" s="135"/>
      <c r="V15" s="136"/>
      <c r="W15" s="134"/>
      <c r="X15" s="135"/>
      <c r="Y15" s="135"/>
      <c r="Z15" s="135"/>
      <c r="AA15" s="135"/>
      <c r="AB15" s="135"/>
      <c r="AC15" s="136"/>
      <c r="AD15" s="134"/>
      <c r="AE15" s="135"/>
      <c r="AF15" s="135"/>
      <c r="AG15" s="135"/>
      <c r="AH15" s="135"/>
      <c r="AI15" s="135"/>
      <c r="AJ15" s="136"/>
      <c r="AK15" s="134"/>
      <c r="AL15" s="135"/>
      <c r="AM15" s="135"/>
      <c r="AN15" s="135"/>
      <c r="AO15" s="135"/>
      <c r="AP15" s="135"/>
      <c r="AQ15" s="136"/>
      <c r="AR15" s="134"/>
      <c r="AS15" s="135"/>
      <c r="AT15" s="136"/>
      <c r="AU15" s="211">
        <f>IF($AZ$3="４週",SUM(P15:AQ15),IF($AZ$3="暦月",SUM(P15:AT15),""))</f>
        <v>0</v>
      </c>
      <c r="AV15" s="212"/>
      <c r="AW15" s="213">
        <f t="shared" si="1"/>
        <v>0</v>
      </c>
      <c r="AX15" s="214"/>
      <c r="AY15" s="215"/>
      <c r="AZ15" s="216"/>
      <c r="BA15" s="216"/>
      <c r="BB15" s="216"/>
      <c r="BC15" s="216"/>
      <c r="BD15" s="217"/>
    </row>
    <row r="16" spans="1:57" ht="39.950000000000003" customHeight="1" x14ac:dyDescent="0.4">
      <c r="A16" s="71"/>
      <c r="B16" s="86">
        <f t="shared" si="2"/>
        <v>3</v>
      </c>
      <c r="C16" s="201"/>
      <c r="D16" s="202"/>
      <c r="E16" s="203"/>
      <c r="F16" s="204"/>
      <c r="G16" s="205"/>
      <c r="H16" s="206"/>
      <c r="I16" s="206"/>
      <c r="J16" s="206"/>
      <c r="K16" s="207"/>
      <c r="L16" s="208"/>
      <c r="M16" s="209"/>
      <c r="N16" s="209"/>
      <c r="O16" s="210"/>
      <c r="P16" s="134"/>
      <c r="Q16" s="135"/>
      <c r="R16" s="135"/>
      <c r="S16" s="135"/>
      <c r="T16" s="135"/>
      <c r="U16" s="135"/>
      <c r="V16" s="136"/>
      <c r="W16" s="134"/>
      <c r="X16" s="135"/>
      <c r="Y16" s="135"/>
      <c r="Z16" s="135"/>
      <c r="AA16" s="135"/>
      <c r="AB16" s="135"/>
      <c r="AC16" s="136"/>
      <c r="AD16" s="134"/>
      <c r="AE16" s="135"/>
      <c r="AF16" s="135"/>
      <c r="AG16" s="135"/>
      <c r="AH16" s="135"/>
      <c r="AI16" s="135"/>
      <c r="AJ16" s="136"/>
      <c r="AK16" s="134"/>
      <c r="AL16" s="135"/>
      <c r="AM16" s="135"/>
      <c r="AN16" s="135"/>
      <c r="AO16" s="135"/>
      <c r="AP16" s="135"/>
      <c r="AQ16" s="136"/>
      <c r="AR16" s="134"/>
      <c r="AS16" s="135"/>
      <c r="AT16" s="136"/>
      <c r="AU16" s="211">
        <f>IF($AZ$3="４週",SUM(P16:AQ16),IF($AZ$3="暦月",SUM(P16:AT16),""))</f>
        <v>0</v>
      </c>
      <c r="AV16" s="212"/>
      <c r="AW16" s="213">
        <f t="shared" si="1"/>
        <v>0</v>
      </c>
      <c r="AX16" s="214"/>
      <c r="AY16" s="215"/>
      <c r="AZ16" s="216"/>
      <c r="BA16" s="216"/>
      <c r="BB16" s="216"/>
      <c r="BC16" s="216"/>
      <c r="BD16" s="217"/>
    </row>
    <row r="17" spans="1:56" ht="39.950000000000003" customHeight="1" x14ac:dyDescent="0.4">
      <c r="A17" s="71"/>
      <c r="B17" s="86">
        <f t="shared" si="2"/>
        <v>4</v>
      </c>
      <c r="C17" s="201"/>
      <c r="D17" s="202"/>
      <c r="E17" s="203"/>
      <c r="F17" s="204"/>
      <c r="G17" s="205"/>
      <c r="H17" s="206"/>
      <c r="I17" s="206"/>
      <c r="J17" s="206"/>
      <c r="K17" s="207"/>
      <c r="L17" s="208"/>
      <c r="M17" s="209"/>
      <c r="N17" s="209"/>
      <c r="O17" s="210"/>
      <c r="P17" s="134"/>
      <c r="Q17" s="135"/>
      <c r="R17" s="135"/>
      <c r="S17" s="135"/>
      <c r="T17" s="135"/>
      <c r="U17" s="135"/>
      <c r="V17" s="136"/>
      <c r="W17" s="134"/>
      <c r="X17" s="135"/>
      <c r="Y17" s="135"/>
      <c r="Z17" s="135"/>
      <c r="AA17" s="135"/>
      <c r="AB17" s="135"/>
      <c r="AC17" s="136"/>
      <c r="AD17" s="134"/>
      <c r="AE17" s="135"/>
      <c r="AF17" s="135"/>
      <c r="AG17" s="135"/>
      <c r="AH17" s="135"/>
      <c r="AI17" s="135"/>
      <c r="AJ17" s="136"/>
      <c r="AK17" s="134"/>
      <c r="AL17" s="135"/>
      <c r="AM17" s="135"/>
      <c r="AN17" s="135"/>
      <c r="AO17" s="135"/>
      <c r="AP17" s="135"/>
      <c r="AQ17" s="136"/>
      <c r="AR17" s="134"/>
      <c r="AS17" s="135"/>
      <c r="AT17" s="136"/>
      <c r="AU17" s="211">
        <f>IF($AZ$3="４週",SUM(P17:AQ17),IF($AZ$3="暦月",SUM(P17:AT17),""))</f>
        <v>0</v>
      </c>
      <c r="AV17" s="212"/>
      <c r="AW17" s="213">
        <f t="shared" si="1"/>
        <v>0</v>
      </c>
      <c r="AX17" s="214"/>
      <c r="AY17" s="215"/>
      <c r="AZ17" s="216"/>
      <c r="BA17" s="216"/>
      <c r="BB17" s="216"/>
      <c r="BC17" s="216"/>
      <c r="BD17" s="217"/>
    </row>
    <row r="18" spans="1:56" ht="39.950000000000003" customHeight="1" x14ac:dyDescent="0.4">
      <c r="A18" s="71"/>
      <c r="B18" s="86">
        <f t="shared" si="2"/>
        <v>5</v>
      </c>
      <c r="C18" s="201"/>
      <c r="D18" s="202"/>
      <c r="E18" s="203"/>
      <c r="F18" s="204"/>
      <c r="G18" s="205"/>
      <c r="H18" s="206"/>
      <c r="I18" s="206"/>
      <c r="J18" s="206"/>
      <c r="K18" s="207"/>
      <c r="L18" s="208"/>
      <c r="M18" s="209"/>
      <c r="N18" s="209"/>
      <c r="O18" s="210"/>
      <c r="P18" s="134"/>
      <c r="Q18" s="135"/>
      <c r="R18" s="135"/>
      <c r="S18" s="135"/>
      <c r="T18" s="135"/>
      <c r="U18" s="135"/>
      <c r="V18" s="136"/>
      <c r="W18" s="134"/>
      <c r="X18" s="135"/>
      <c r="Y18" s="135"/>
      <c r="Z18" s="135"/>
      <c r="AA18" s="135"/>
      <c r="AB18" s="135"/>
      <c r="AC18" s="136"/>
      <c r="AD18" s="134"/>
      <c r="AE18" s="135"/>
      <c r="AF18" s="135"/>
      <c r="AG18" s="135"/>
      <c r="AH18" s="135"/>
      <c r="AI18" s="135"/>
      <c r="AJ18" s="136"/>
      <c r="AK18" s="134"/>
      <c r="AL18" s="135"/>
      <c r="AM18" s="135"/>
      <c r="AN18" s="135"/>
      <c r="AO18" s="135"/>
      <c r="AP18" s="135"/>
      <c r="AQ18" s="136"/>
      <c r="AR18" s="134"/>
      <c r="AS18" s="135"/>
      <c r="AT18" s="136"/>
      <c r="AU18" s="211">
        <f t="shared" ref="AU18:AU113" si="3">IF($AZ$3="４週",SUM(P18:AQ18),IF($AZ$3="暦月",SUM(P18:AT18),""))</f>
        <v>0</v>
      </c>
      <c r="AV18" s="212"/>
      <c r="AW18" s="213">
        <f t="shared" si="1"/>
        <v>0</v>
      </c>
      <c r="AX18" s="214"/>
      <c r="AY18" s="215"/>
      <c r="AZ18" s="216"/>
      <c r="BA18" s="216"/>
      <c r="BB18" s="216"/>
      <c r="BC18" s="216"/>
      <c r="BD18" s="217"/>
    </row>
    <row r="19" spans="1:56" ht="39.950000000000003" customHeight="1" x14ac:dyDescent="0.4">
      <c r="A19" s="71"/>
      <c r="B19" s="86">
        <f t="shared" si="2"/>
        <v>6</v>
      </c>
      <c r="C19" s="201"/>
      <c r="D19" s="202"/>
      <c r="E19" s="203"/>
      <c r="F19" s="204"/>
      <c r="G19" s="205"/>
      <c r="H19" s="206"/>
      <c r="I19" s="206"/>
      <c r="J19" s="206"/>
      <c r="K19" s="207"/>
      <c r="L19" s="208"/>
      <c r="M19" s="209"/>
      <c r="N19" s="209"/>
      <c r="O19" s="210"/>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1">
        <f t="shared" si="3"/>
        <v>0</v>
      </c>
      <c r="AV19" s="212"/>
      <c r="AW19" s="213">
        <f t="shared" si="1"/>
        <v>0</v>
      </c>
      <c r="AX19" s="214"/>
      <c r="AY19" s="215"/>
      <c r="AZ19" s="216"/>
      <c r="BA19" s="216"/>
      <c r="BB19" s="216"/>
      <c r="BC19" s="216"/>
      <c r="BD19" s="217"/>
    </row>
    <row r="20" spans="1:56" ht="39.950000000000003" customHeight="1" x14ac:dyDescent="0.4">
      <c r="A20" s="71"/>
      <c r="B20" s="86">
        <f t="shared" si="2"/>
        <v>7</v>
      </c>
      <c r="C20" s="201"/>
      <c r="D20" s="202"/>
      <c r="E20" s="203"/>
      <c r="F20" s="204"/>
      <c r="G20" s="205"/>
      <c r="H20" s="206"/>
      <c r="I20" s="206"/>
      <c r="J20" s="206"/>
      <c r="K20" s="207"/>
      <c r="L20" s="208"/>
      <c r="M20" s="209"/>
      <c r="N20" s="209"/>
      <c r="O20" s="210"/>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1">
        <f>IF($AZ$3="４週",SUM(P20:AQ20),IF($AZ$3="暦月",SUM(P20:AT20),""))</f>
        <v>0</v>
      </c>
      <c r="AV20" s="212"/>
      <c r="AW20" s="213">
        <f t="shared" si="1"/>
        <v>0</v>
      </c>
      <c r="AX20" s="214"/>
      <c r="AY20" s="215"/>
      <c r="AZ20" s="216"/>
      <c r="BA20" s="216"/>
      <c r="BB20" s="216"/>
      <c r="BC20" s="216"/>
      <c r="BD20" s="217"/>
    </row>
    <row r="21" spans="1:56" ht="39.950000000000003" customHeight="1" x14ac:dyDescent="0.4">
      <c r="A21" s="71"/>
      <c r="B21" s="86">
        <f t="shared" si="2"/>
        <v>8</v>
      </c>
      <c r="C21" s="201"/>
      <c r="D21" s="202"/>
      <c r="E21" s="203"/>
      <c r="F21" s="204"/>
      <c r="G21" s="205"/>
      <c r="H21" s="206"/>
      <c r="I21" s="206"/>
      <c r="J21" s="206"/>
      <c r="K21" s="207"/>
      <c r="L21" s="208"/>
      <c r="M21" s="209"/>
      <c r="N21" s="209"/>
      <c r="O21" s="210"/>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1">
        <f t="shared" si="3"/>
        <v>0</v>
      </c>
      <c r="AV21" s="212"/>
      <c r="AW21" s="213">
        <f t="shared" si="1"/>
        <v>0</v>
      </c>
      <c r="AX21" s="214"/>
      <c r="AY21" s="215"/>
      <c r="AZ21" s="216"/>
      <c r="BA21" s="216"/>
      <c r="BB21" s="216"/>
      <c r="BC21" s="216"/>
      <c r="BD21" s="217"/>
    </row>
    <row r="22" spans="1:56" ht="39.950000000000003" customHeight="1" x14ac:dyDescent="0.4">
      <c r="A22" s="71"/>
      <c r="B22" s="86">
        <f t="shared" si="2"/>
        <v>9</v>
      </c>
      <c r="C22" s="201"/>
      <c r="D22" s="202"/>
      <c r="E22" s="203"/>
      <c r="F22" s="204"/>
      <c r="G22" s="205"/>
      <c r="H22" s="206"/>
      <c r="I22" s="206"/>
      <c r="J22" s="206"/>
      <c r="K22" s="207"/>
      <c r="L22" s="208"/>
      <c r="M22" s="209"/>
      <c r="N22" s="209"/>
      <c r="O22" s="210"/>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1">
        <f t="shared" si="3"/>
        <v>0</v>
      </c>
      <c r="AV22" s="212"/>
      <c r="AW22" s="213">
        <f t="shared" si="1"/>
        <v>0</v>
      </c>
      <c r="AX22" s="214"/>
      <c r="AY22" s="215"/>
      <c r="AZ22" s="216"/>
      <c r="BA22" s="216"/>
      <c r="BB22" s="216"/>
      <c r="BC22" s="216"/>
      <c r="BD22" s="217"/>
    </row>
    <row r="23" spans="1:56" ht="39.950000000000003" customHeight="1" x14ac:dyDescent="0.4">
      <c r="A23" s="71"/>
      <c r="B23" s="86">
        <f t="shared" si="2"/>
        <v>10</v>
      </c>
      <c r="C23" s="201"/>
      <c r="D23" s="202"/>
      <c r="E23" s="203"/>
      <c r="F23" s="204"/>
      <c r="G23" s="205"/>
      <c r="H23" s="206"/>
      <c r="I23" s="206"/>
      <c r="J23" s="206"/>
      <c r="K23" s="207"/>
      <c r="L23" s="208"/>
      <c r="M23" s="209"/>
      <c r="N23" s="209"/>
      <c r="O23" s="210"/>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1">
        <f t="shared" si="3"/>
        <v>0</v>
      </c>
      <c r="AV23" s="212"/>
      <c r="AW23" s="213">
        <f t="shared" si="1"/>
        <v>0</v>
      </c>
      <c r="AX23" s="214"/>
      <c r="AY23" s="215"/>
      <c r="AZ23" s="216"/>
      <c r="BA23" s="216"/>
      <c r="BB23" s="216"/>
      <c r="BC23" s="216"/>
      <c r="BD23" s="217"/>
    </row>
    <row r="24" spans="1:56" ht="39.950000000000003" customHeight="1" x14ac:dyDescent="0.4">
      <c r="A24" s="71"/>
      <c r="B24" s="86">
        <f t="shared" si="2"/>
        <v>11</v>
      </c>
      <c r="C24" s="201"/>
      <c r="D24" s="202"/>
      <c r="E24" s="203"/>
      <c r="F24" s="204"/>
      <c r="G24" s="205"/>
      <c r="H24" s="206"/>
      <c r="I24" s="206"/>
      <c r="J24" s="206"/>
      <c r="K24" s="207"/>
      <c r="L24" s="208"/>
      <c r="M24" s="209"/>
      <c r="N24" s="209"/>
      <c r="O24" s="210"/>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1">
        <f t="shared" si="3"/>
        <v>0</v>
      </c>
      <c r="AV24" s="212"/>
      <c r="AW24" s="213">
        <f t="shared" si="1"/>
        <v>0</v>
      </c>
      <c r="AX24" s="214"/>
      <c r="AY24" s="215"/>
      <c r="AZ24" s="216"/>
      <c r="BA24" s="216"/>
      <c r="BB24" s="216"/>
      <c r="BC24" s="216"/>
      <c r="BD24" s="217"/>
    </row>
    <row r="25" spans="1:56" ht="39.950000000000003" customHeight="1" x14ac:dyDescent="0.4">
      <c r="A25" s="71"/>
      <c r="B25" s="86">
        <f t="shared" si="2"/>
        <v>12</v>
      </c>
      <c r="C25" s="201"/>
      <c r="D25" s="202"/>
      <c r="E25" s="203"/>
      <c r="F25" s="204"/>
      <c r="G25" s="205"/>
      <c r="H25" s="206"/>
      <c r="I25" s="206"/>
      <c r="J25" s="206"/>
      <c r="K25" s="207"/>
      <c r="L25" s="208"/>
      <c r="M25" s="209"/>
      <c r="N25" s="209"/>
      <c r="O25" s="210"/>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1">
        <f t="shared" si="3"/>
        <v>0</v>
      </c>
      <c r="AV25" s="212"/>
      <c r="AW25" s="213">
        <f t="shared" si="1"/>
        <v>0</v>
      </c>
      <c r="AX25" s="214"/>
      <c r="AY25" s="215"/>
      <c r="AZ25" s="216"/>
      <c r="BA25" s="216"/>
      <c r="BB25" s="216"/>
      <c r="BC25" s="216"/>
      <c r="BD25" s="217"/>
    </row>
    <row r="26" spans="1:56" ht="39.950000000000003" customHeight="1" x14ac:dyDescent="0.4">
      <c r="A26" s="71"/>
      <c r="B26" s="86">
        <f t="shared" si="2"/>
        <v>13</v>
      </c>
      <c r="C26" s="201"/>
      <c r="D26" s="202"/>
      <c r="E26" s="203"/>
      <c r="F26" s="204"/>
      <c r="G26" s="205"/>
      <c r="H26" s="206"/>
      <c r="I26" s="206"/>
      <c r="J26" s="206"/>
      <c r="K26" s="207"/>
      <c r="L26" s="208"/>
      <c r="M26" s="209"/>
      <c r="N26" s="209"/>
      <c r="O26" s="210"/>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1">
        <f t="shared" si="3"/>
        <v>0</v>
      </c>
      <c r="AV26" s="212"/>
      <c r="AW26" s="213">
        <f t="shared" si="1"/>
        <v>0</v>
      </c>
      <c r="AX26" s="214"/>
      <c r="AY26" s="215"/>
      <c r="AZ26" s="216"/>
      <c r="BA26" s="216"/>
      <c r="BB26" s="216"/>
      <c r="BC26" s="216"/>
      <c r="BD26" s="217"/>
    </row>
    <row r="27" spans="1:56" ht="39.950000000000003" customHeight="1" x14ac:dyDescent="0.4">
      <c r="A27" s="71"/>
      <c r="B27" s="86">
        <f t="shared" si="2"/>
        <v>14</v>
      </c>
      <c r="C27" s="201"/>
      <c r="D27" s="202"/>
      <c r="E27" s="203"/>
      <c r="F27" s="204"/>
      <c r="G27" s="205"/>
      <c r="H27" s="206"/>
      <c r="I27" s="206"/>
      <c r="J27" s="206"/>
      <c r="K27" s="207"/>
      <c r="L27" s="208"/>
      <c r="M27" s="209"/>
      <c r="N27" s="209"/>
      <c r="O27" s="210"/>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1">
        <f t="shared" si="3"/>
        <v>0</v>
      </c>
      <c r="AV27" s="212"/>
      <c r="AW27" s="213">
        <f t="shared" si="1"/>
        <v>0</v>
      </c>
      <c r="AX27" s="214"/>
      <c r="AY27" s="215"/>
      <c r="AZ27" s="216"/>
      <c r="BA27" s="216"/>
      <c r="BB27" s="216"/>
      <c r="BC27" s="216"/>
      <c r="BD27" s="217"/>
    </row>
    <row r="28" spans="1:56" ht="39.950000000000003" customHeight="1" x14ac:dyDescent="0.4">
      <c r="A28" s="71"/>
      <c r="B28" s="86">
        <f t="shared" si="2"/>
        <v>15</v>
      </c>
      <c r="C28" s="201"/>
      <c r="D28" s="202"/>
      <c r="E28" s="203"/>
      <c r="F28" s="204"/>
      <c r="G28" s="205"/>
      <c r="H28" s="206"/>
      <c r="I28" s="206"/>
      <c r="J28" s="206"/>
      <c r="K28" s="207"/>
      <c r="L28" s="208"/>
      <c r="M28" s="209"/>
      <c r="N28" s="209"/>
      <c r="O28" s="210"/>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1">
        <f t="shared" si="3"/>
        <v>0</v>
      </c>
      <c r="AV28" s="212"/>
      <c r="AW28" s="213">
        <f t="shared" si="1"/>
        <v>0</v>
      </c>
      <c r="AX28" s="214"/>
      <c r="AY28" s="215"/>
      <c r="AZ28" s="216"/>
      <c r="BA28" s="216"/>
      <c r="BB28" s="216"/>
      <c r="BC28" s="216"/>
      <c r="BD28" s="217"/>
    </row>
    <row r="29" spans="1:56" ht="39.950000000000003" customHeight="1" x14ac:dyDescent="0.4">
      <c r="A29" s="71"/>
      <c r="B29" s="86">
        <f t="shared" si="2"/>
        <v>16</v>
      </c>
      <c r="C29" s="201"/>
      <c r="D29" s="202"/>
      <c r="E29" s="203"/>
      <c r="F29" s="204"/>
      <c r="G29" s="205"/>
      <c r="H29" s="206"/>
      <c r="I29" s="206"/>
      <c r="J29" s="206"/>
      <c r="K29" s="207"/>
      <c r="L29" s="208"/>
      <c r="M29" s="209"/>
      <c r="N29" s="209"/>
      <c r="O29" s="210"/>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1">
        <f t="shared" si="3"/>
        <v>0</v>
      </c>
      <c r="AV29" s="212"/>
      <c r="AW29" s="213">
        <f t="shared" si="1"/>
        <v>0</v>
      </c>
      <c r="AX29" s="214"/>
      <c r="AY29" s="215"/>
      <c r="AZ29" s="216"/>
      <c r="BA29" s="216"/>
      <c r="BB29" s="216"/>
      <c r="BC29" s="216"/>
      <c r="BD29" s="217"/>
    </row>
    <row r="30" spans="1:56" ht="39.950000000000003" customHeight="1" x14ac:dyDescent="0.4">
      <c r="A30" s="71"/>
      <c r="B30" s="86">
        <f t="shared" si="2"/>
        <v>17</v>
      </c>
      <c r="C30" s="201"/>
      <c r="D30" s="202"/>
      <c r="E30" s="203"/>
      <c r="F30" s="204"/>
      <c r="G30" s="205"/>
      <c r="H30" s="206"/>
      <c r="I30" s="206"/>
      <c r="J30" s="206"/>
      <c r="K30" s="207"/>
      <c r="L30" s="208"/>
      <c r="M30" s="209"/>
      <c r="N30" s="209"/>
      <c r="O30" s="210"/>
      <c r="P30" s="134"/>
      <c r="Q30" s="135"/>
      <c r="R30" s="135"/>
      <c r="S30" s="135"/>
      <c r="T30" s="135"/>
      <c r="U30" s="135"/>
      <c r="V30" s="136"/>
      <c r="W30" s="134"/>
      <c r="X30" s="135"/>
      <c r="Y30" s="135"/>
      <c r="Z30" s="135"/>
      <c r="AA30" s="135"/>
      <c r="AB30" s="135"/>
      <c r="AC30" s="136"/>
      <c r="AD30" s="134"/>
      <c r="AE30" s="135"/>
      <c r="AF30" s="135"/>
      <c r="AG30" s="135"/>
      <c r="AH30" s="135"/>
      <c r="AI30" s="135"/>
      <c r="AJ30" s="136"/>
      <c r="AK30" s="134"/>
      <c r="AL30" s="135"/>
      <c r="AM30" s="135"/>
      <c r="AN30" s="135"/>
      <c r="AO30" s="135"/>
      <c r="AP30" s="135"/>
      <c r="AQ30" s="136"/>
      <c r="AR30" s="134"/>
      <c r="AS30" s="135"/>
      <c r="AT30" s="136"/>
      <c r="AU30" s="211">
        <f t="shared" si="3"/>
        <v>0</v>
      </c>
      <c r="AV30" s="212"/>
      <c r="AW30" s="213">
        <f t="shared" si="1"/>
        <v>0</v>
      </c>
      <c r="AX30" s="214"/>
      <c r="AY30" s="215"/>
      <c r="AZ30" s="216"/>
      <c r="BA30" s="216"/>
      <c r="BB30" s="216"/>
      <c r="BC30" s="216"/>
      <c r="BD30" s="217"/>
    </row>
    <row r="31" spans="1:56" ht="39.950000000000003" customHeight="1" x14ac:dyDescent="0.4">
      <c r="A31" s="71"/>
      <c r="B31" s="86">
        <f t="shared" ref="B31:B94" si="4">B30+1</f>
        <v>18</v>
      </c>
      <c r="C31" s="201"/>
      <c r="D31" s="202"/>
      <c r="E31" s="203"/>
      <c r="F31" s="204"/>
      <c r="G31" s="205"/>
      <c r="H31" s="206"/>
      <c r="I31" s="206"/>
      <c r="J31" s="206"/>
      <c r="K31" s="207"/>
      <c r="L31" s="208"/>
      <c r="M31" s="209"/>
      <c r="N31" s="209"/>
      <c r="O31" s="210"/>
      <c r="P31" s="134"/>
      <c r="Q31" s="135"/>
      <c r="R31" s="135"/>
      <c r="S31" s="135"/>
      <c r="T31" s="135"/>
      <c r="U31" s="135"/>
      <c r="V31" s="136"/>
      <c r="W31" s="134"/>
      <c r="X31" s="135"/>
      <c r="Y31" s="135"/>
      <c r="Z31" s="135"/>
      <c r="AA31" s="135"/>
      <c r="AB31" s="135"/>
      <c r="AC31" s="136"/>
      <c r="AD31" s="134"/>
      <c r="AE31" s="135"/>
      <c r="AF31" s="135"/>
      <c r="AG31" s="135"/>
      <c r="AH31" s="135"/>
      <c r="AI31" s="135"/>
      <c r="AJ31" s="136"/>
      <c r="AK31" s="134"/>
      <c r="AL31" s="135"/>
      <c r="AM31" s="135"/>
      <c r="AN31" s="135"/>
      <c r="AO31" s="135"/>
      <c r="AP31" s="135"/>
      <c r="AQ31" s="136"/>
      <c r="AR31" s="134"/>
      <c r="AS31" s="135"/>
      <c r="AT31" s="136"/>
      <c r="AU31" s="211">
        <f t="shared" ref="AU31" si="5">IF($AZ$3="４週",SUM(P31:AQ31),IF($AZ$3="暦月",SUM(P31:AT31),""))</f>
        <v>0</v>
      </c>
      <c r="AV31" s="212"/>
      <c r="AW31" s="213">
        <f t="shared" si="1"/>
        <v>0</v>
      </c>
      <c r="AX31" s="214"/>
      <c r="AY31" s="215"/>
      <c r="AZ31" s="216"/>
      <c r="BA31" s="216"/>
      <c r="BB31" s="216"/>
      <c r="BC31" s="216"/>
      <c r="BD31" s="217"/>
    </row>
    <row r="32" spans="1:56" ht="39.950000000000003" customHeight="1" x14ac:dyDescent="0.4">
      <c r="A32" s="71"/>
      <c r="B32" s="86">
        <f t="shared" si="4"/>
        <v>19</v>
      </c>
      <c r="C32" s="201"/>
      <c r="D32" s="202"/>
      <c r="E32" s="203"/>
      <c r="F32" s="204"/>
      <c r="G32" s="205"/>
      <c r="H32" s="206"/>
      <c r="I32" s="206"/>
      <c r="J32" s="206"/>
      <c r="K32" s="207"/>
      <c r="L32" s="208"/>
      <c r="M32" s="209"/>
      <c r="N32" s="209"/>
      <c r="O32" s="210"/>
      <c r="P32" s="134"/>
      <c r="Q32" s="135"/>
      <c r="R32" s="135"/>
      <c r="S32" s="135"/>
      <c r="T32" s="135"/>
      <c r="U32" s="135"/>
      <c r="V32" s="136"/>
      <c r="W32" s="134"/>
      <c r="X32" s="135"/>
      <c r="Y32" s="135"/>
      <c r="Z32" s="135"/>
      <c r="AA32" s="135"/>
      <c r="AB32" s="135"/>
      <c r="AC32" s="136"/>
      <c r="AD32" s="134"/>
      <c r="AE32" s="135"/>
      <c r="AF32" s="135"/>
      <c r="AG32" s="135"/>
      <c r="AH32" s="135"/>
      <c r="AI32" s="135"/>
      <c r="AJ32" s="136"/>
      <c r="AK32" s="134"/>
      <c r="AL32" s="135"/>
      <c r="AM32" s="135"/>
      <c r="AN32" s="135"/>
      <c r="AO32" s="135"/>
      <c r="AP32" s="135"/>
      <c r="AQ32" s="136"/>
      <c r="AR32" s="134"/>
      <c r="AS32" s="135"/>
      <c r="AT32" s="136"/>
      <c r="AU32" s="211">
        <f t="shared" ref="AU32:AU95" si="6">IF($AZ$3="４週",SUM(P32:AQ32),IF($AZ$3="暦月",SUM(P32:AT32),""))</f>
        <v>0</v>
      </c>
      <c r="AV32" s="212"/>
      <c r="AW32" s="213">
        <f t="shared" si="1"/>
        <v>0</v>
      </c>
      <c r="AX32" s="214"/>
      <c r="AY32" s="215"/>
      <c r="AZ32" s="216"/>
      <c r="BA32" s="216"/>
      <c r="BB32" s="216"/>
      <c r="BC32" s="216"/>
      <c r="BD32" s="217"/>
    </row>
    <row r="33" spans="1:56" ht="39.950000000000003" customHeight="1" x14ac:dyDescent="0.4">
      <c r="A33" s="71"/>
      <c r="B33" s="86">
        <f t="shared" si="4"/>
        <v>20</v>
      </c>
      <c r="C33" s="201"/>
      <c r="D33" s="202"/>
      <c r="E33" s="203"/>
      <c r="F33" s="204"/>
      <c r="G33" s="205"/>
      <c r="H33" s="206"/>
      <c r="I33" s="206"/>
      <c r="J33" s="206"/>
      <c r="K33" s="207"/>
      <c r="L33" s="208"/>
      <c r="M33" s="209"/>
      <c r="N33" s="209"/>
      <c r="O33" s="210"/>
      <c r="P33" s="134"/>
      <c r="Q33" s="135"/>
      <c r="R33" s="135"/>
      <c r="S33" s="135"/>
      <c r="T33" s="135"/>
      <c r="U33" s="135"/>
      <c r="V33" s="136"/>
      <c r="W33" s="134"/>
      <c r="X33" s="135"/>
      <c r="Y33" s="135"/>
      <c r="Z33" s="135"/>
      <c r="AA33" s="135"/>
      <c r="AB33" s="135"/>
      <c r="AC33" s="136"/>
      <c r="AD33" s="134"/>
      <c r="AE33" s="135"/>
      <c r="AF33" s="135"/>
      <c r="AG33" s="135"/>
      <c r="AH33" s="135"/>
      <c r="AI33" s="135"/>
      <c r="AJ33" s="136"/>
      <c r="AK33" s="134"/>
      <c r="AL33" s="135"/>
      <c r="AM33" s="135"/>
      <c r="AN33" s="135"/>
      <c r="AO33" s="135"/>
      <c r="AP33" s="135"/>
      <c r="AQ33" s="136"/>
      <c r="AR33" s="134"/>
      <c r="AS33" s="135"/>
      <c r="AT33" s="136"/>
      <c r="AU33" s="211">
        <f t="shared" si="6"/>
        <v>0</v>
      </c>
      <c r="AV33" s="212"/>
      <c r="AW33" s="213">
        <f t="shared" si="1"/>
        <v>0</v>
      </c>
      <c r="AX33" s="214"/>
      <c r="AY33" s="215"/>
      <c r="AZ33" s="216"/>
      <c r="BA33" s="216"/>
      <c r="BB33" s="216"/>
      <c r="BC33" s="216"/>
      <c r="BD33" s="217"/>
    </row>
    <row r="34" spans="1:56" ht="39.950000000000003" customHeight="1" x14ac:dyDescent="0.4">
      <c r="A34" s="71"/>
      <c r="B34" s="86">
        <f t="shared" si="4"/>
        <v>21</v>
      </c>
      <c r="C34" s="201"/>
      <c r="D34" s="202"/>
      <c r="E34" s="203"/>
      <c r="F34" s="204"/>
      <c r="G34" s="205"/>
      <c r="H34" s="206"/>
      <c r="I34" s="206"/>
      <c r="J34" s="206"/>
      <c r="K34" s="207"/>
      <c r="L34" s="208"/>
      <c r="M34" s="209"/>
      <c r="N34" s="209"/>
      <c r="O34" s="210"/>
      <c r="P34" s="134"/>
      <c r="Q34" s="135"/>
      <c r="R34" s="135"/>
      <c r="S34" s="135"/>
      <c r="T34" s="135"/>
      <c r="U34" s="135"/>
      <c r="V34" s="136"/>
      <c r="W34" s="134"/>
      <c r="X34" s="135"/>
      <c r="Y34" s="135"/>
      <c r="Z34" s="135"/>
      <c r="AA34" s="135"/>
      <c r="AB34" s="135"/>
      <c r="AC34" s="136"/>
      <c r="AD34" s="134"/>
      <c r="AE34" s="135"/>
      <c r="AF34" s="135"/>
      <c r="AG34" s="135"/>
      <c r="AH34" s="135"/>
      <c r="AI34" s="135"/>
      <c r="AJ34" s="136"/>
      <c r="AK34" s="134"/>
      <c r="AL34" s="135"/>
      <c r="AM34" s="135"/>
      <c r="AN34" s="135"/>
      <c r="AO34" s="135"/>
      <c r="AP34" s="135"/>
      <c r="AQ34" s="136"/>
      <c r="AR34" s="134"/>
      <c r="AS34" s="135"/>
      <c r="AT34" s="136"/>
      <c r="AU34" s="211">
        <f t="shared" si="6"/>
        <v>0</v>
      </c>
      <c r="AV34" s="212"/>
      <c r="AW34" s="213">
        <f t="shared" si="1"/>
        <v>0</v>
      </c>
      <c r="AX34" s="214"/>
      <c r="AY34" s="215"/>
      <c r="AZ34" s="216"/>
      <c r="BA34" s="216"/>
      <c r="BB34" s="216"/>
      <c r="BC34" s="216"/>
      <c r="BD34" s="217"/>
    </row>
    <row r="35" spans="1:56" ht="39.950000000000003" customHeight="1" x14ac:dyDescent="0.4">
      <c r="A35" s="71"/>
      <c r="B35" s="86">
        <f t="shared" si="4"/>
        <v>22</v>
      </c>
      <c r="C35" s="201"/>
      <c r="D35" s="202"/>
      <c r="E35" s="203"/>
      <c r="F35" s="204"/>
      <c r="G35" s="205"/>
      <c r="H35" s="206"/>
      <c r="I35" s="206"/>
      <c r="J35" s="206"/>
      <c r="K35" s="207"/>
      <c r="L35" s="208"/>
      <c r="M35" s="209"/>
      <c r="N35" s="209"/>
      <c r="O35" s="210"/>
      <c r="P35" s="134"/>
      <c r="Q35" s="135"/>
      <c r="R35" s="135"/>
      <c r="S35" s="135"/>
      <c r="T35" s="135"/>
      <c r="U35" s="135"/>
      <c r="V35" s="136"/>
      <c r="W35" s="134"/>
      <c r="X35" s="135"/>
      <c r="Y35" s="135"/>
      <c r="Z35" s="135"/>
      <c r="AA35" s="135"/>
      <c r="AB35" s="135"/>
      <c r="AC35" s="136"/>
      <c r="AD35" s="134"/>
      <c r="AE35" s="135"/>
      <c r="AF35" s="135"/>
      <c r="AG35" s="135"/>
      <c r="AH35" s="135"/>
      <c r="AI35" s="135"/>
      <c r="AJ35" s="136"/>
      <c r="AK35" s="134"/>
      <c r="AL35" s="135"/>
      <c r="AM35" s="135"/>
      <c r="AN35" s="135"/>
      <c r="AO35" s="135"/>
      <c r="AP35" s="135"/>
      <c r="AQ35" s="136"/>
      <c r="AR35" s="134"/>
      <c r="AS35" s="135"/>
      <c r="AT35" s="136"/>
      <c r="AU35" s="211">
        <f t="shared" si="6"/>
        <v>0</v>
      </c>
      <c r="AV35" s="212"/>
      <c r="AW35" s="213">
        <f t="shared" si="1"/>
        <v>0</v>
      </c>
      <c r="AX35" s="214"/>
      <c r="AY35" s="215"/>
      <c r="AZ35" s="216"/>
      <c r="BA35" s="216"/>
      <c r="BB35" s="216"/>
      <c r="BC35" s="216"/>
      <c r="BD35" s="217"/>
    </row>
    <row r="36" spans="1:56" ht="39.950000000000003" customHeight="1" x14ac:dyDescent="0.4">
      <c r="A36" s="71"/>
      <c r="B36" s="86">
        <f t="shared" si="4"/>
        <v>23</v>
      </c>
      <c r="C36" s="201"/>
      <c r="D36" s="202"/>
      <c r="E36" s="203"/>
      <c r="F36" s="204"/>
      <c r="G36" s="205"/>
      <c r="H36" s="206"/>
      <c r="I36" s="206"/>
      <c r="J36" s="206"/>
      <c r="K36" s="207"/>
      <c r="L36" s="208"/>
      <c r="M36" s="209"/>
      <c r="N36" s="209"/>
      <c r="O36" s="210"/>
      <c r="P36" s="134"/>
      <c r="Q36" s="135"/>
      <c r="R36" s="135"/>
      <c r="S36" s="135"/>
      <c r="T36" s="135"/>
      <c r="U36" s="135"/>
      <c r="V36" s="136"/>
      <c r="W36" s="134"/>
      <c r="X36" s="135"/>
      <c r="Y36" s="135"/>
      <c r="Z36" s="135"/>
      <c r="AA36" s="135"/>
      <c r="AB36" s="135"/>
      <c r="AC36" s="136"/>
      <c r="AD36" s="134"/>
      <c r="AE36" s="135"/>
      <c r="AF36" s="135"/>
      <c r="AG36" s="135"/>
      <c r="AH36" s="135"/>
      <c r="AI36" s="135"/>
      <c r="AJ36" s="136"/>
      <c r="AK36" s="134"/>
      <c r="AL36" s="135"/>
      <c r="AM36" s="135"/>
      <c r="AN36" s="135"/>
      <c r="AO36" s="135"/>
      <c r="AP36" s="135"/>
      <c r="AQ36" s="136"/>
      <c r="AR36" s="134"/>
      <c r="AS36" s="135"/>
      <c r="AT36" s="136"/>
      <c r="AU36" s="211">
        <f t="shared" si="6"/>
        <v>0</v>
      </c>
      <c r="AV36" s="212"/>
      <c r="AW36" s="213">
        <f t="shared" si="1"/>
        <v>0</v>
      </c>
      <c r="AX36" s="214"/>
      <c r="AY36" s="215"/>
      <c r="AZ36" s="216"/>
      <c r="BA36" s="216"/>
      <c r="BB36" s="216"/>
      <c r="BC36" s="216"/>
      <c r="BD36" s="217"/>
    </row>
    <row r="37" spans="1:56" ht="39.950000000000003" customHeight="1" x14ac:dyDescent="0.4">
      <c r="A37" s="71"/>
      <c r="B37" s="86">
        <f t="shared" si="4"/>
        <v>24</v>
      </c>
      <c r="C37" s="201"/>
      <c r="D37" s="202"/>
      <c r="E37" s="203"/>
      <c r="F37" s="204"/>
      <c r="G37" s="205"/>
      <c r="H37" s="206"/>
      <c r="I37" s="206"/>
      <c r="J37" s="206"/>
      <c r="K37" s="207"/>
      <c r="L37" s="208"/>
      <c r="M37" s="209"/>
      <c r="N37" s="209"/>
      <c r="O37" s="210"/>
      <c r="P37" s="134"/>
      <c r="Q37" s="135"/>
      <c r="R37" s="135"/>
      <c r="S37" s="135"/>
      <c r="T37" s="135"/>
      <c r="U37" s="135"/>
      <c r="V37" s="136"/>
      <c r="W37" s="134"/>
      <c r="X37" s="135"/>
      <c r="Y37" s="135"/>
      <c r="Z37" s="135"/>
      <c r="AA37" s="135"/>
      <c r="AB37" s="135"/>
      <c r="AC37" s="136"/>
      <c r="AD37" s="134"/>
      <c r="AE37" s="135"/>
      <c r="AF37" s="135"/>
      <c r="AG37" s="135"/>
      <c r="AH37" s="135"/>
      <c r="AI37" s="135"/>
      <c r="AJ37" s="136"/>
      <c r="AK37" s="134"/>
      <c r="AL37" s="135"/>
      <c r="AM37" s="135"/>
      <c r="AN37" s="135"/>
      <c r="AO37" s="135"/>
      <c r="AP37" s="135"/>
      <c r="AQ37" s="136"/>
      <c r="AR37" s="134"/>
      <c r="AS37" s="135"/>
      <c r="AT37" s="136"/>
      <c r="AU37" s="211">
        <f t="shared" si="6"/>
        <v>0</v>
      </c>
      <c r="AV37" s="212"/>
      <c r="AW37" s="213">
        <f t="shared" si="1"/>
        <v>0</v>
      </c>
      <c r="AX37" s="214"/>
      <c r="AY37" s="215"/>
      <c r="AZ37" s="216"/>
      <c r="BA37" s="216"/>
      <c r="BB37" s="216"/>
      <c r="BC37" s="216"/>
      <c r="BD37" s="217"/>
    </row>
    <row r="38" spans="1:56" ht="39.950000000000003" customHeight="1" x14ac:dyDescent="0.4">
      <c r="A38" s="71"/>
      <c r="B38" s="86">
        <f t="shared" si="4"/>
        <v>25</v>
      </c>
      <c r="C38" s="201"/>
      <c r="D38" s="202"/>
      <c r="E38" s="203"/>
      <c r="F38" s="204"/>
      <c r="G38" s="205"/>
      <c r="H38" s="206"/>
      <c r="I38" s="206"/>
      <c r="J38" s="206"/>
      <c r="K38" s="207"/>
      <c r="L38" s="208"/>
      <c r="M38" s="209"/>
      <c r="N38" s="209"/>
      <c r="O38" s="210"/>
      <c r="P38" s="134"/>
      <c r="Q38" s="135"/>
      <c r="R38" s="135"/>
      <c r="S38" s="135"/>
      <c r="T38" s="135"/>
      <c r="U38" s="135"/>
      <c r="V38" s="136"/>
      <c r="W38" s="134"/>
      <c r="X38" s="135"/>
      <c r="Y38" s="135"/>
      <c r="Z38" s="135"/>
      <c r="AA38" s="135"/>
      <c r="AB38" s="135"/>
      <c r="AC38" s="136"/>
      <c r="AD38" s="134"/>
      <c r="AE38" s="135"/>
      <c r="AF38" s="135"/>
      <c r="AG38" s="135"/>
      <c r="AH38" s="135"/>
      <c r="AI38" s="135"/>
      <c r="AJ38" s="136"/>
      <c r="AK38" s="134"/>
      <c r="AL38" s="135"/>
      <c r="AM38" s="135"/>
      <c r="AN38" s="135"/>
      <c r="AO38" s="135"/>
      <c r="AP38" s="135"/>
      <c r="AQ38" s="136"/>
      <c r="AR38" s="134"/>
      <c r="AS38" s="135"/>
      <c r="AT38" s="136"/>
      <c r="AU38" s="211">
        <f t="shared" si="6"/>
        <v>0</v>
      </c>
      <c r="AV38" s="212"/>
      <c r="AW38" s="213">
        <f t="shared" si="1"/>
        <v>0</v>
      </c>
      <c r="AX38" s="214"/>
      <c r="AY38" s="215"/>
      <c r="AZ38" s="216"/>
      <c r="BA38" s="216"/>
      <c r="BB38" s="216"/>
      <c r="BC38" s="216"/>
      <c r="BD38" s="217"/>
    </row>
    <row r="39" spans="1:56" ht="39.950000000000003" customHeight="1" x14ac:dyDescent="0.4">
      <c r="A39" s="71"/>
      <c r="B39" s="86">
        <f t="shared" si="4"/>
        <v>26</v>
      </c>
      <c r="C39" s="201"/>
      <c r="D39" s="202"/>
      <c r="E39" s="203"/>
      <c r="F39" s="204"/>
      <c r="G39" s="205"/>
      <c r="H39" s="206"/>
      <c r="I39" s="206"/>
      <c r="J39" s="206"/>
      <c r="K39" s="207"/>
      <c r="L39" s="208"/>
      <c r="M39" s="209"/>
      <c r="N39" s="209"/>
      <c r="O39" s="210"/>
      <c r="P39" s="134"/>
      <c r="Q39" s="135"/>
      <c r="R39" s="135"/>
      <c r="S39" s="135"/>
      <c r="T39" s="135"/>
      <c r="U39" s="135"/>
      <c r="V39" s="136"/>
      <c r="W39" s="134"/>
      <c r="X39" s="135"/>
      <c r="Y39" s="135"/>
      <c r="Z39" s="135"/>
      <c r="AA39" s="135"/>
      <c r="AB39" s="135"/>
      <c r="AC39" s="136"/>
      <c r="AD39" s="134"/>
      <c r="AE39" s="135"/>
      <c r="AF39" s="135"/>
      <c r="AG39" s="135"/>
      <c r="AH39" s="135"/>
      <c r="AI39" s="135"/>
      <c r="AJ39" s="136"/>
      <c r="AK39" s="134"/>
      <c r="AL39" s="135"/>
      <c r="AM39" s="135"/>
      <c r="AN39" s="135"/>
      <c r="AO39" s="135"/>
      <c r="AP39" s="135"/>
      <c r="AQ39" s="136"/>
      <c r="AR39" s="134"/>
      <c r="AS39" s="135"/>
      <c r="AT39" s="136"/>
      <c r="AU39" s="211">
        <f t="shared" si="6"/>
        <v>0</v>
      </c>
      <c r="AV39" s="212"/>
      <c r="AW39" s="213">
        <f t="shared" si="1"/>
        <v>0</v>
      </c>
      <c r="AX39" s="214"/>
      <c r="AY39" s="215"/>
      <c r="AZ39" s="216"/>
      <c r="BA39" s="216"/>
      <c r="BB39" s="216"/>
      <c r="BC39" s="216"/>
      <c r="BD39" s="217"/>
    </row>
    <row r="40" spans="1:56" ht="39.950000000000003" customHeight="1" x14ac:dyDescent="0.4">
      <c r="A40" s="71"/>
      <c r="B40" s="86">
        <f t="shared" si="4"/>
        <v>27</v>
      </c>
      <c r="C40" s="201"/>
      <c r="D40" s="202"/>
      <c r="E40" s="203"/>
      <c r="F40" s="204"/>
      <c r="G40" s="205"/>
      <c r="H40" s="206"/>
      <c r="I40" s="206"/>
      <c r="J40" s="206"/>
      <c r="K40" s="207"/>
      <c r="L40" s="208"/>
      <c r="M40" s="209"/>
      <c r="N40" s="209"/>
      <c r="O40" s="210"/>
      <c r="P40" s="134"/>
      <c r="Q40" s="135"/>
      <c r="R40" s="135"/>
      <c r="S40" s="135"/>
      <c r="T40" s="135"/>
      <c r="U40" s="135"/>
      <c r="V40" s="136"/>
      <c r="W40" s="134"/>
      <c r="X40" s="135"/>
      <c r="Y40" s="135"/>
      <c r="Z40" s="135"/>
      <c r="AA40" s="135"/>
      <c r="AB40" s="135"/>
      <c r="AC40" s="136"/>
      <c r="AD40" s="134"/>
      <c r="AE40" s="135"/>
      <c r="AF40" s="135"/>
      <c r="AG40" s="135"/>
      <c r="AH40" s="135"/>
      <c r="AI40" s="135"/>
      <c r="AJ40" s="136"/>
      <c r="AK40" s="134"/>
      <c r="AL40" s="135"/>
      <c r="AM40" s="135"/>
      <c r="AN40" s="135"/>
      <c r="AO40" s="135"/>
      <c r="AP40" s="135"/>
      <c r="AQ40" s="136"/>
      <c r="AR40" s="134"/>
      <c r="AS40" s="135"/>
      <c r="AT40" s="136"/>
      <c r="AU40" s="211">
        <f t="shared" si="6"/>
        <v>0</v>
      </c>
      <c r="AV40" s="212"/>
      <c r="AW40" s="213">
        <f t="shared" si="1"/>
        <v>0</v>
      </c>
      <c r="AX40" s="214"/>
      <c r="AY40" s="215"/>
      <c r="AZ40" s="216"/>
      <c r="BA40" s="216"/>
      <c r="BB40" s="216"/>
      <c r="BC40" s="216"/>
      <c r="BD40" s="217"/>
    </row>
    <row r="41" spans="1:56" ht="39.950000000000003" customHeight="1" x14ac:dyDescent="0.4">
      <c r="A41" s="71"/>
      <c r="B41" s="86">
        <f t="shared" si="4"/>
        <v>28</v>
      </c>
      <c r="C41" s="201"/>
      <c r="D41" s="202"/>
      <c r="E41" s="203"/>
      <c r="F41" s="204"/>
      <c r="G41" s="205"/>
      <c r="H41" s="206"/>
      <c r="I41" s="206"/>
      <c r="J41" s="206"/>
      <c r="K41" s="207"/>
      <c r="L41" s="208"/>
      <c r="M41" s="209"/>
      <c r="N41" s="209"/>
      <c r="O41" s="210"/>
      <c r="P41" s="140"/>
      <c r="Q41" s="141"/>
      <c r="R41" s="141"/>
      <c r="S41" s="141"/>
      <c r="T41" s="141"/>
      <c r="U41" s="141"/>
      <c r="V41" s="142"/>
      <c r="W41" s="140"/>
      <c r="X41" s="141"/>
      <c r="Y41" s="141"/>
      <c r="Z41" s="141"/>
      <c r="AA41" s="141"/>
      <c r="AB41" s="141"/>
      <c r="AC41" s="142"/>
      <c r="AD41" s="140"/>
      <c r="AE41" s="141"/>
      <c r="AF41" s="141"/>
      <c r="AG41" s="141"/>
      <c r="AH41" s="141"/>
      <c r="AI41" s="141"/>
      <c r="AJ41" s="142"/>
      <c r="AK41" s="140"/>
      <c r="AL41" s="141"/>
      <c r="AM41" s="141"/>
      <c r="AN41" s="141"/>
      <c r="AO41" s="141"/>
      <c r="AP41" s="141"/>
      <c r="AQ41" s="142"/>
      <c r="AR41" s="140"/>
      <c r="AS41" s="141"/>
      <c r="AT41" s="142"/>
      <c r="AU41" s="211">
        <f t="shared" si="6"/>
        <v>0</v>
      </c>
      <c r="AV41" s="212"/>
      <c r="AW41" s="213">
        <f t="shared" si="1"/>
        <v>0</v>
      </c>
      <c r="AX41" s="214"/>
      <c r="AY41" s="215"/>
      <c r="AZ41" s="216"/>
      <c r="BA41" s="216"/>
      <c r="BB41" s="216"/>
      <c r="BC41" s="216"/>
      <c r="BD41" s="217"/>
    </row>
    <row r="42" spans="1:56" ht="39.950000000000003" customHeight="1" x14ac:dyDescent="0.4">
      <c r="A42" s="71"/>
      <c r="B42" s="86">
        <f t="shared" si="4"/>
        <v>29</v>
      </c>
      <c r="C42" s="201"/>
      <c r="D42" s="202"/>
      <c r="E42" s="203"/>
      <c r="F42" s="204"/>
      <c r="G42" s="205"/>
      <c r="H42" s="206"/>
      <c r="I42" s="206"/>
      <c r="J42" s="206"/>
      <c r="K42" s="207"/>
      <c r="L42" s="208"/>
      <c r="M42" s="209"/>
      <c r="N42" s="209"/>
      <c r="O42" s="210"/>
      <c r="P42" s="134"/>
      <c r="Q42" s="135"/>
      <c r="R42" s="135"/>
      <c r="S42" s="135"/>
      <c r="T42" s="135"/>
      <c r="U42" s="135"/>
      <c r="V42" s="136"/>
      <c r="W42" s="134"/>
      <c r="X42" s="135"/>
      <c r="Y42" s="135"/>
      <c r="Z42" s="135"/>
      <c r="AA42" s="135"/>
      <c r="AB42" s="135"/>
      <c r="AC42" s="136"/>
      <c r="AD42" s="134"/>
      <c r="AE42" s="135"/>
      <c r="AF42" s="135"/>
      <c r="AG42" s="135"/>
      <c r="AH42" s="135"/>
      <c r="AI42" s="135"/>
      <c r="AJ42" s="136"/>
      <c r="AK42" s="134"/>
      <c r="AL42" s="135"/>
      <c r="AM42" s="135"/>
      <c r="AN42" s="135"/>
      <c r="AO42" s="135"/>
      <c r="AP42" s="135"/>
      <c r="AQ42" s="136"/>
      <c r="AR42" s="134"/>
      <c r="AS42" s="135"/>
      <c r="AT42" s="136"/>
      <c r="AU42" s="211">
        <f t="shared" si="6"/>
        <v>0</v>
      </c>
      <c r="AV42" s="212"/>
      <c r="AW42" s="213">
        <f t="shared" si="1"/>
        <v>0</v>
      </c>
      <c r="AX42" s="214"/>
      <c r="AY42" s="215"/>
      <c r="AZ42" s="216"/>
      <c r="BA42" s="216"/>
      <c r="BB42" s="216"/>
      <c r="BC42" s="216"/>
      <c r="BD42" s="217"/>
    </row>
    <row r="43" spans="1:56" ht="39.950000000000003" customHeight="1" x14ac:dyDescent="0.4">
      <c r="A43" s="71"/>
      <c r="B43" s="86">
        <f t="shared" si="4"/>
        <v>30</v>
      </c>
      <c r="C43" s="201"/>
      <c r="D43" s="202"/>
      <c r="E43" s="203"/>
      <c r="F43" s="204"/>
      <c r="G43" s="205"/>
      <c r="H43" s="206"/>
      <c r="I43" s="206"/>
      <c r="J43" s="206"/>
      <c r="K43" s="207"/>
      <c r="L43" s="208"/>
      <c r="M43" s="209"/>
      <c r="N43" s="209"/>
      <c r="O43" s="210"/>
      <c r="P43" s="134"/>
      <c r="Q43" s="135"/>
      <c r="R43" s="135"/>
      <c r="S43" s="135"/>
      <c r="T43" s="135"/>
      <c r="U43" s="135"/>
      <c r="V43" s="136"/>
      <c r="W43" s="134"/>
      <c r="X43" s="135"/>
      <c r="Y43" s="135"/>
      <c r="Z43" s="135"/>
      <c r="AA43" s="135"/>
      <c r="AB43" s="135"/>
      <c r="AC43" s="136"/>
      <c r="AD43" s="134"/>
      <c r="AE43" s="135"/>
      <c r="AF43" s="135"/>
      <c r="AG43" s="135"/>
      <c r="AH43" s="135"/>
      <c r="AI43" s="135"/>
      <c r="AJ43" s="136"/>
      <c r="AK43" s="134"/>
      <c r="AL43" s="135"/>
      <c r="AM43" s="135"/>
      <c r="AN43" s="135"/>
      <c r="AO43" s="135"/>
      <c r="AP43" s="135"/>
      <c r="AQ43" s="136"/>
      <c r="AR43" s="134"/>
      <c r="AS43" s="135"/>
      <c r="AT43" s="136"/>
      <c r="AU43" s="211">
        <f t="shared" si="6"/>
        <v>0</v>
      </c>
      <c r="AV43" s="212"/>
      <c r="AW43" s="213">
        <f t="shared" si="1"/>
        <v>0</v>
      </c>
      <c r="AX43" s="214"/>
      <c r="AY43" s="215"/>
      <c r="AZ43" s="216"/>
      <c r="BA43" s="216"/>
      <c r="BB43" s="216"/>
      <c r="BC43" s="216"/>
      <c r="BD43" s="217"/>
    </row>
    <row r="44" spans="1:56" ht="39.950000000000003" customHeight="1" x14ac:dyDescent="0.4">
      <c r="A44" s="71"/>
      <c r="B44" s="86">
        <f t="shared" si="4"/>
        <v>31</v>
      </c>
      <c r="C44" s="201"/>
      <c r="D44" s="202"/>
      <c r="E44" s="203"/>
      <c r="F44" s="204"/>
      <c r="G44" s="205"/>
      <c r="H44" s="206"/>
      <c r="I44" s="206"/>
      <c r="J44" s="206"/>
      <c r="K44" s="207"/>
      <c r="L44" s="208"/>
      <c r="M44" s="209"/>
      <c r="N44" s="209"/>
      <c r="O44" s="210"/>
      <c r="P44" s="134"/>
      <c r="Q44" s="135"/>
      <c r="R44" s="135"/>
      <c r="S44" s="135"/>
      <c r="T44" s="135"/>
      <c r="U44" s="135"/>
      <c r="V44" s="136"/>
      <c r="W44" s="134"/>
      <c r="X44" s="135"/>
      <c r="Y44" s="135"/>
      <c r="Z44" s="135"/>
      <c r="AA44" s="135"/>
      <c r="AB44" s="135"/>
      <c r="AC44" s="136"/>
      <c r="AD44" s="134"/>
      <c r="AE44" s="135"/>
      <c r="AF44" s="135"/>
      <c r="AG44" s="135"/>
      <c r="AH44" s="135"/>
      <c r="AI44" s="135"/>
      <c r="AJ44" s="136"/>
      <c r="AK44" s="134"/>
      <c r="AL44" s="135"/>
      <c r="AM44" s="135"/>
      <c r="AN44" s="135"/>
      <c r="AO44" s="135"/>
      <c r="AP44" s="135"/>
      <c r="AQ44" s="136"/>
      <c r="AR44" s="134"/>
      <c r="AS44" s="135"/>
      <c r="AT44" s="136"/>
      <c r="AU44" s="211">
        <f t="shared" si="6"/>
        <v>0</v>
      </c>
      <c r="AV44" s="212"/>
      <c r="AW44" s="213">
        <f t="shared" si="1"/>
        <v>0</v>
      </c>
      <c r="AX44" s="214"/>
      <c r="AY44" s="215"/>
      <c r="AZ44" s="216"/>
      <c r="BA44" s="216"/>
      <c r="BB44" s="216"/>
      <c r="BC44" s="216"/>
      <c r="BD44" s="217"/>
    </row>
    <row r="45" spans="1:56" ht="39.950000000000003" customHeight="1" x14ac:dyDescent="0.4">
      <c r="A45" s="71"/>
      <c r="B45" s="86">
        <f t="shared" si="4"/>
        <v>32</v>
      </c>
      <c r="C45" s="201"/>
      <c r="D45" s="202"/>
      <c r="E45" s="203"/>
      <c r="F45" s="204"/>
      <c r="G45" s="205"/>
      <c r="H45" s="206"/>
      <c r="I45" s="206"/>
      <c r="J45" s="206"/>
      <c r="K45" s="207"/>
      <c r="L45" s="208"/>
      <c r="M45" s="209"/>
      <c r="N45" s="209"/>
      <c r="O45" s="210"/>
      <c r="P45" s="134"/>
      <c r="Q45" s="135"/>
      <c r="R45" s="135"/>
      <c r="S45" s="135"/>
      <c r="T45" s="135"/>
      <c r="U45" s="135"/>
      <c r="V45" s="136"/>
      <c r="W45" s="134"/>
      <c r="X45" s="135"/>
      <c r="Y45" s="135"/>
      <c r="Z45" s="135"/>
      <c r="AA45" s="135"/>
      <c r="AB45" s="135"/>
      <c r="AC45" s="136"/>
      <c r="AD45" s="134"/>
      <c r="AE45" s="135"/>
      <c r="AF45" s="135"/>
      <c r="AG45" s="135"/>
      <c r="AH45" s="135"/>
      <c r="AI45" s="135"/>
      <c r="AJ45" s="136"/>
      <c r="AK45" s="134"/>
      <c r="AL45" s="135"/>
      <c r="AM45" s="135"/>
      <c r="AN45" s="135"/>
      <c r="AO45" s="135"/>
      <c r="AP45" s="135"/>
      <c r="AQ45" s="136"/>
      <c r="AR45" s="134"/>
      <c r="AS45" s="135"/>
      <c r="AT45" s="136"/>
      <c r="AU45" s="211">
        <f t="shared" si="6"/>
        <v>0</v>
      </c>
      <c r="AV45" s="212"/>
      <c r="AW45" s="213">
        <f t="shared" si="1"/>
        <v>0</v>
      </c>
      <c r="AX45" s="214"/>
      <c r="AY45" s="215"/>
      <c r="AZ45" s="216"/>
      <c r="BA45" s="216"/>
      <c r="BB45" s="216"/>
      <c r="BC45" s="216"/>
      <c r="BD45" s="217"/>
    </row>
    <row r="46" spans="1:56" ht="39.950000000000003" customHeight="1" x14ac:dyDescent="0.4">
      <c r="A46" s="71"/>
      <c r="B46" s="86">
        <f t="shared" si="4"/>
        <v>33</v>
      </c>
      <c r="C46" s="201"/>
      <c r="D46" s="202"/>
      <c r="E46" s="203"/>
      <c r="F46" s="204"/>
      <c r="G46" s="205"/>
      <c r="H46" s="206"/>
      <c r="I46" s="206"/>
      <c r="J46" s="206"/>
      <c r="K46" s="207"/>
      <c r="L46" s="208"/>
      <c r="M46" s="209"/>
      <c r="N46" s="209"/>
      <c r="O46" s="210"/>
      <c r="P46" s="134"/>
      <c r="Q46" s="135"/>
      <c r="R46" s="135"/>
      <c r="S46" s="135"/>
      <c r="T46" s="135"/>
      <c r="U46" s="135"/>
      <c r="V46" s="136"/>
      <c r="W46" s="134"/>
      <c r="X46" s="135"/>
      <c r="Y46" s="135"/>
      <c r="Z46" s="135"/>
      <c r="AA46" s="135"/>
      <c r="AB46" s="135"/>
      <c r="AC46" s="136"/>
      <c r="AD46" s="134"/>
      <c r="AE46" s="135"/>
      <c r="AF46" s="135"/>
      <c r="AG46" s="135"/>
      <c r="AH46" s="135"/>
      <c r="AI46" s="135"/>
      <c r="AJ46" s="136"/>
      <c r="AK46" s="134"/>
      <c r="AL46" s="135"/>
      <c r="AM46" s="135"/>
      <c r="AN46" s="135"/>
      <c r="AO46" s="135"/>
      <c r="AP46" s="135"/>
      <c r="AQ46" s="136"/>
      <c r="AR46" s="134"/>
      <c r="AS46" s="135"/>
      <c r="AT46" s="136"/>
      <c r="AU46" s="211">
        <f t="shared" si="6"/>
        <v>0</v>
      </c>
      <c r="AV46" s="212"/>
      <c r="AW46" s="213">
        <f t="shared" ref="AW46:AW77" si="7">IF($AZ$3="４週",AU46/4,IF($AZ$3="暦月",AU46/($AZ$7/7),""))</f>
        <v>0</v>
      </c>
      <c r="AX46" s="214"/>
      <c r="AY46" s="215"/>
      <c r="AZ46" s="216"/>
      <c r="BA46" s="216"/>
      <c r="BB46" s="216"/>
      <c r="BC46" s="216"/>
      <c r="BD46" s="217"/>
    </row>
    <row r="47" spans="1:56" ht="39.950000000000003" customHeight="1" x14ac:dyDescent="0.4">
      <c r="A47" s="71"/>
      <c r="B47" s="86">
        <f t="shared" si="4"/>
        <v>34</v>
      </c>
      <c r="C47" s="201"/>
      <c r="D47" s="202"/>
      <c r="E47" s="203"/>
      <c r="F47" s="204"/>
      <c r="G47" s="205"/>
      <c r="H47" s="206"/>
      <c r="I47" s="206"/>
      <c r="J47" s="206"/>
      <c r="K47" s="207"/>
      <c r="L47" s="208"/>
      <c r="M47" s="209"/>
      <c r="N47" s="209"/>
      <c r="O47" s="210"/>
      <c r="P47" s="134"/>
      <c r="Q47" s="135"/>
      <c r="R47" s="135"/>
      <c r="S47" s="135"/>
      <c r="T47" s="135"/>
      <c r="U47" s="135"/>
      <c r="V47" s="136"/>
      <c r="W47" s="134"/>
      <c r="X47" s="135"/>
      <c r="Y47" s="135"/>
      <c r="Z47" s="135"/>
      <c r="AA47" s="135"/>
      <c r="AB47" s="135"/>
      <c r="AC47" s="136"/>
      <c r="AD47" s="134"/>
      <c r="AE47" s="135"/>
      <c r="AF47" s="135"/>
      <c r="AG47" s="135"/>
      <c r="AH47" s="135"/>
      <c r="AI47" s="135"/>
      <c r="AJ47" s="136"/>
      <c r="AK47" s="134"/>
      <c r="AL47" s="135"/>
      <c r="AM47" s="135"/>
      <c r="AN47" s="135"/>
      <c r="AO47" s="135"/>
      <c r="AP47" s="135"/>
      <c r="AQ47" s="136"/>
      <c r="AR47" s="134"/>
      <c r="AS47" s="135"/>
      <c r="AT47" s="136"/>
      <c r="AU47" s="211">
        <f t="shared" si="6"/>
        <v>0</v>
      </c>
      <c r="AV47" s="212"/>
      <c r="AW47" s="213">
        <f t="shared" si="7"/>
        <v>0</v>
      </c>
      <c r="AX47" s="214"/>
      <c r="AY47" s="215"/>
      <c r="AZ47" s="216"/>
      <c r="BA47" s="216"/>
      <c r="BB47" s="216"/>
      <c r="BC47" s="216"/>
      <c r="BD47" s="217"/>
    </row>
    <row r="48" spans="1:56" ht="39.950000000000003" customHeight="1" x14ac:dyDescent="0.4">
      <c r="A48" s="71"/>
      <c r="B48" s="86">
        <f t="shared" si="4"/>
        <v>35</v>
      </c>
      <c r="C48" s="201"/>
      <c r="D48" s="202"/>
      <c r="E48" s="203"/>
      <c r="F48" s="204"/>
      <c r="G48" s="205"/>
      <c r="H48" s="206"/>
      <c r="I48" s="206"/>
      <c r="J48" s="206"/>
      <c r="K48" s="207"/>
      <c r="L48" s="208"/>
      <c r="M48" s="209"/>
      <c r="N48" s="209"/>
      <c r="O48" s="210"/>
      <c r="P48" s="134"/>
      <c r="Q48" s="135"/>
      <c r="R48" s="135"/>
      <c r="S48" s="135"/>
      <c r="T48" s="135"/>
      <c r="U48" s="135"/>
      <c r="V48" s="136"/>
      <c r="W48" s="134"/>
      <c r="X48" s="135"/>
      <c r="Y48" s="135"/>
      <c r="Z48" s="135"/>
      <c r="AA48" s="135"/>
      <c r="AB48" s="135"/>
      <c r="AC48" s="136"/>
      <c r="AD48" s="134"/>
      <c r="AE48" s="135"/>
      <c r="AF48" s="135"/>
      <c r="AG48" s="135"/>
      <c r="AH48" s="135"/>
      <c r="AI48" s="135"/>
      <c r="AJ48" s="136"/>
      <c r="AK48" s="134"/>
      <c r="AL48" s="135"/>
      <c r="AM48" s="135"/>
      <c r="AN48" s="135"/>
      <c r="AO48" s="135"/>
      <c r="AP48" s="135"/>
      <c r="AQ48" s="136"/>
      <c r="AR48" s="134"/>
      <c r="AS48" s="135"/>
      <c r="AT48" s="136"/>
      <c r="AU48" s="211">
        <f t="shared" si="6"/>
        <v>0</v>
      </c>
      <c r="AV48" s="212"/>
      <c r="AW48" s="213">
        <f t="shared" si="7"/>
        <v>0</v>
      </c>
      <c r="AX48" s="214"/>
      <c r="AY48" s="215"/>
      <c r="AZ48" s="216"/>
      <c r="BA48" s="216"/>
      <c r="BB48" s="216"/>
      <c r="BC48" s="216"/>
      <c r="BD48" s="217"/>
    </row>
    <row r="49" spans="1:56" ht="39.950000000000003" customHeight="1" x14ac:dyDescent="0.4">
      <c r="A49" s="71"/>
      <c r="B49" s="86">
        <f t="shared" si="4"/>
        <v>36</v>
      </c>
      <c r="C49" s="201"/>
      <c r="D49" s="202"/>
      <c r="E49" s="203"/>
      <c r="F49" s="204"/>
      <c r="G49" s="205"/>
      <c r="H49" s="206"/>
      <c r="I49" s="206"/>
      <c r="J49" s="206"/>
      <c r="K49" s="207"/>
      <c r="L49" s="208"/>
      <c r="M49" s="209"/>
      <c r="N49" s="209"/>
      <c r="O49" s="210"/>
      <c r="P49" s="134"/>
      <c r="Q49" s="135"/>
      <c r="R49" s="135"/>
      <c r="S49" s="135"/>
      <c r="T49" s="135"/>
      <c r="U49" s="135"/>
      <c r="V49" s="136"/>
      <c r="W49" s="134"/>
      <c r="X49" s="135"/>
      <c r="Y49" s="135"/>
      <c r="Z49" s="135"/>
      <c r="AA49" s="135"/>
      <c r="AB49" s="135"/>
      <c r="AC49" s="136"/>
      <c r="AD49" s="134"/>
      <c r="AE49" s="135"/>
      <c r="AF49" s="135"/>
      <c r="AG49" s="135"/>
      <c r="AH49" s="135"/>
      <c r="AI49" s="135"/>
      <c r="AJ49" s="136"/>
      <c r="AK49" s="134"/>
      <c r="AL49" s="135"/>
      <c r="AM49" s="135"/>
      <c r="AN49" s="135"/>
      <c r="AO49" s="135"/>
      <c r="AP49" s="135"/>
      <c r="AQ49" s="136"/>
      <c r="AR49" s="134"/>
      <c r="AS49" s="135"/>
      <c r="AT49" s="136"/>
      <c r="AU49" s="211">
        <f t="shared" si="6"/>
        <v>0</v>
      </c>
      <c r="AV49" s="212"/>
      <c r="AW49" s="213">
        <f t="shared" si="7"/>
        <v>0</v>
      </c>
      <c r="AX49" s="214"/>
      <c r="AY49" s="215"/>
      <c r="AZ49" s="216"/>
      <c r="BA49" s="216"/>
      <c r="BB49" s="216"/>
      <c r="BC49" s="216"/>
      <c r="BD49" s="217"/>
    </row>
    <row r="50" spans="1:56" ht="39.950000000000003" customHeight="1" x14ac:dyDescent="0.4">
      <c r="A50" s="71"/>
      <c r="B50" s="86">
        <f t="shared" si="4"/>
        <v>37</v>
      </c>
      <c r="C50" s="201"/>
      <c r="D50" s="202"/>
      <c r="E50" s="203"/>
      <c r="F50" s="204"/>
      <c r="G50" s="205"/>
      <c r="H50" s="206"/>
      <c r="I50" s="206"/>
      <c r="J50" s="206"/>
      <c r="K50" s="207"/>
      <c r="L50" s="208"/>
      <c r="M50" s="209"/>
      <c r="N50" s="209"/>
      <c r="O50" s="210"/>
      <c r="P50" s="134"/>
      <c r="Q50" s="135"/>
      <c r="R50" s="135"/>
      <c r="S50" s="135"/>
      <c r="T50" s="135"/>
      <c r="U50" s="135"/>
      <c r="V50" s="136"/>
      <c r="W50" s="134"/>
      <c r="X50" s="135"/>
      <c r="Y50" s="135"/>
      <c r="Z50" s="135"/>
      <c r="AA50" s="135"/>
      <c r="AB50" s="135"/>
      <c r="AC50" s="136"/>
      <c r="AD50" s="134"/>
      <c r="AE50" s="135"/>
      <c r="AF50" s="135"/>
      <c r="AG50" s="135"/>
      <c r="AH50" s="135"/>
      <c r="AI50" s="135"/>
      <c r="AJ50" s="136"/>
      <c r="AK50" s="134"/>
      <c r="AL50" s="135"/>
      <c r="AM50" s="135"/>
      <c r="AN50" s="135"/>
      <c r="AO50" s="135"/>
      <c r="AP50" s="135"/>
      <c r="AQ50" s="136"/>
      <c r="AR50" s="134"/>
      <c r="AS50" s="135"/>
      <c r="AT50" s="136"/>
      <c r="AU50" s="211">
        <f t="shared" si="6"/>
        <v>0</v>
      </c>
      <c r="AV50" s="212"/>
      <c r="AW50" s="213">
        <f t="shared" si="7"/>
        <v>0</v>
      </c>
      <c r="AX50" s="214"/>
      <c r="AY50" s="215"/>
      <c r="AZ50" s="216"/>
      <c r="BA50" s="216"/>
      <c r="BB50" s="216"/>
      <c r="BC50" s="216"/>
      <c r="BD50" s="217"/>
    </row>
    <row r="51" spans="1:56" ht="39.950000000000003" customHeight="1" x14ac:dyDescent="0.4">
      <c r="A51" s="71"/>
      <c r="B51" s="86">
        <f t="shared" si="4"/>
        <v>38</v>
      </c>
      <c r="C51" s="201"/>
      <c r="D51" s="202"/>
      <c r="E51" s="203"/>
      <c r="F51" s="204"/>
      <c r="G51" s="205"/>
      <c r="H51" s="206"/>
      <c r="I51" s="206"/>
      <c r="J51" s="206"/>
      <c r="K51" s="207"/>
      <c r="L51" s="208"/>
      <c r="M51" s="209"/>
      <c r="N51" s="209"/>
      <c r="O51" s="210"/>
      <c r="P51" s="134"/>
      <c r="Q51" s="135"/>
      <c r="R51" s="135"/>
      <c r="S51" s="135"/>
      <c r="T51" s="135"/>
      <c r="U51" s="135"/>
      <c r="V51" s="136"/>
      <c r="W51" s="134"/>
      <c r="X51" s="135"/>
      <c r="Y51" s="135"/>
      <c r="Z51" s="135"/>
      <c r="AA51" s="135"/>
      <c r="AB51" s="135"/>
      <c r="AC51" s="136"/>
      <c r="AD51" s="134"/>
      <c r="AE51" s="135"/>
      <c r="AF51" s="135"/>
      <c r="AG51" s="135"/>
      <c r="AH51" s="135"/>
      <c r="AI51" s="135"/>
      <c r="AJ51" s="136"/>
      <c r="AK51" s="134"/>
      <c r="AL51" s="135"/>
      <c r="AM51" s="135"/>
      <c r="AN51" s="135"/>
      <c r="AO51" s="135"/>
      <c r="AP51" s="135"/>
      <c r="AQ51" s="136"/>
      <c r="AR51" s="134"/>
      <c r="AS51" s="135"/>
      <c r="AT51" s="136"/>
      <c r="AU51" s="211">
        <f t="shared" si="6"/>
        <v>0</v>
      </c>
      <c r="AV51" s="212"/>
      <c r="AW51" s="213">
        <f t="shared" si="7"/>
        <v>0</v>
      </c>
      <c r="AX51" s="214"/>
      <c r="AY51" s="215"/>
      <c r="AZ51" s="216"/>
      <c r="BA51" s="216"/>
      <c r="BB51" s="216"/>
      <c r="BC51" s="216"/>
      <c r="BD51" s="217"/>
    </row>
    <row r="52" spans="1:56" ht="39.950000000000003" customHeight="1" x14ac:dyDescent="0.4">
      <c r="A52" s="71"/>
      <c r="B52" s="86">
        <f t="shared" si="4"/>
        <v>39</v>
      </c>
      <c r="C52" s="201"/>
      <c r="D52" s="202"/>
      <c r="E52" s="203"/>
      <c r="F52" s="204"/>
      <c r="G52" s="205"/>
      <c r="H52" s="206"/>
      <c r="I52" s="206"/>
      <c r="J52" s="206"/>
      <c r="K52" s="207"/>
      <c r="L52" s="208"/>
      <c r="M52" s="209"/>
      <c r="N52" s="209"/>
      <c r="O52" s="210"/>
      <c r="P52" s="134"/>
      <c r="Q52" s="135"/>
      <c r="R52" s="135"/>
      <c r="S52" s="135"/>
      <c r="T52" s="135"/>
      <c r="U52" s="135"/>
      <c r="V52" s="136"/>
      <c r="W52" s="134"/>
      <c r="X52" s="135"/>
      <c r="Y52" s="135"/>
      <c r="Z52" s="135"/>
      <c r="AA52" s="135"/>
      <c r="AB52" s="135"/>
      <c r="AC52" s="136"/>
      <c r="AD52" s="134"/>
      <c r="AE52" s="135"/>
      <c r="AF52" s="135"/>
      <c r="AG52" s="135"/>
      <c r="AH52" s="135"/>
      <c r="AI52" s="135"/>
      <c r="AJ52" s="136"/>
      <c r="AK52" s="134"/>
      <c r="AL52" s="135"/>
      <c r="AM52" s="135"/>
      <c r="AN52" s="135"/>
      <c r="AO52" s="135"/>
      <c r="AP52" s="135"/>
      <c r="AQ52" s="136"/>
      <c r="AR52" s="134"/>
      <c r="AS52" s="135"/>
      <c r="AT52" s="136"/>
      <c r="AU52" s="211">
        <f t="shared" si="6"/>
        <v>0</v>
      </c>
      <c r="AV52" s="212"/>
      <c r="AW52" s="213">
        <f t="shared" si="7"/>
        <v>0</v>
      </c>
      <c r="AX52" s="214"/>
      <c r="AY52" s="215"/>
      <c r="AZ52" s="216"/>
      <c r="BA52" s="216"/>
      <c r="BB52" s="216"/>
      <c r="BC52" s="216"/>
      <c r="BD52" s="217"/>
    </row>
    <row r="53" spans="1:56" ht="39.950000000000003" customHeight="1" x14ac:dyDescent="0.4">
      <c r="A53" s="71"/>
      <c r="B53" s="86">
        <f t="shared" si="4"/>
        <v>40</v>
      </c>
      <c r="C53" s="201"/>
      <c r="D53" s="202"/>
      <c r="E53" s="203"/>
      <c r="F53" s="204"/>
      <c r="G53" s="205"/>
      <c r="H53" s="206"/>
      <c r="I53" s="206"/>
      <c r="J53" s="206"/>
      <c r="K53" s="207"/>
      <c r="L53" s="208"/>
      <c r="M53" s="209"/>
      <c r="N53" s="209"/>
      <c r="O53" s="210"/>
      <c r="P53" s="134"/>
      <c r="Q53" s="135"/>
      <c r="R53" s="135"/>
      <c r="S53" s="135"/>
      <c r="T53" s="135"/>
      <c r="U53" s="135"/>
      <c r="V53" s="136"/>
      <c r="W53" s="134"/>
      <c r="X53" s="135"/>
      <c r="Y53" s="135"/>
      <c r="Z53" s="135"/>
      <c r="AA53" s="135"/>
      <c r="AB53" s="135"/>
      <c r="AC53" s="136"/>
      <c r="AD53" s="134"/>
      <c r="AE53" s="135"/>
      <c r="AF53" s="135"/>
      <c r="AG53" s="135"/>
      <c r="AH53" s="135"/>
      <c r="AI53" s="135"/>
      <c r="AJ53" s="136"/>
      <c r="AK53" s="134"/>
      <c r="AL53" s="135"/>
      <c r="AM53" s="135"/>
      <c r="AN53" s="135"/>
      <c r="AO53" s="135"/>
      <c r="AP53" s="135"/>
      <c r="AQ53" s="136"/>
      <c r="AR53" s="134"/>
      <c r="AS53" s="135"/>
      <c r="AT53" s="136"/>
      <c r="AU53" s="211">
        <f t="shared" si="6"/>
        <v>0</v>
      </c>
      <c r="AV53" s="212"/>
      <c r="AW53" s="213">
        <f t="shared" si="7"/>
        <v>0</v>
      </c>
      <c r="AX53" s="214"/>
      <c r="AY53" s="215"/>
      <c r="AZ53" s="216"/>
      <c r="BA53" s="216"/>
      <c r="BB53" s="216"/>
      <c r="BC53" s="216"/>
      <c r="BD53" s="217"/>
    </row>
    <row r="54" spans="1:56" ht="39.950000000000003" customHeight="1" x14ac:dyDescent="0.4">
      <c r="A54" s="71"/>
      <c r="B54" s="86">
        <f t="shared" si="4"/>
        <v>41</v>
      </c>
      <c r="C54" s="201"/>
      <c r="D54" s="202"/>
      <c r="E54" s="203"/>
      <c r="F54" s="204"/>
      <c r="G54" s="205"/>
      <c r="H54" s="206"/>
      <c r="I54" s="206"/>
      <c r="J54" s="206"/>
      <c r="K54" s="207"/>
      <c r="L54" s="208"/>
      <c r="M54" s="209"/>
      <c r="N54" s="209"/>
      <c r="O54" s="210"/>
      <c r="P54" s="134"/>
      <c r="Q54" s="135"/>
      <c r="R54" s="135"/>
      <c r="S54" s="135"/>
      <c r="T54" s="135"/>
      <c r="U54" s="135"/>
      <c r="V54" s="136"/>
      <c r="W54" s="134"/>
      <c r="X54" s="135"/>
      <c r="Y54" s="135"/>
      <c r="Z54" s="135"/>
      <c r="AA54" s="135"/>
      <c r="AB54" s="135"/>
      <c r="AC54" s="136"/>
      <c r="AD54" s="134"/>
      <c r="AE54" s="135"/>
      <c r="AF54" s="135"/>
      <c r="AG54" s="135"/>
      <c r="AH54" s="135"/>
      <c r="AI54" s="135"/>
      <c r="AJ54" s="136"/>
      <c r="AK54" s="134"/>
      <c r="AL54" s="135"/>
      <c r="AM54" s="135"/>
      <c r="AN54" s="135"/>
      <c r="AO54" s="135"/>
      <c r="AP54" s="135"/>
      <c r="AQ54" s="136"/>
      <c r="AR54" s="134"/>
      <c r="AS54" s="135"/>
      <c r="AT54" s="136"/>
      <c r="AU54" s="211">
        <f t="shared" si="6"/>
        <v>0</v>
      </c>
      <c r="AV54" s="212"/>
      <c r="AW54" s="213">
        <f t="shared" si="7"/>
        <v>0</v>
      </c>
      <c r="AX54" s="214"/>
      <c r="AY54" s="215"/>
      <c r="AZ54" s="216"/>
      <c r="BA54" s="216"/>
      <c r="BB54" s="216"/>
      <c r="BC54" s="216"/>
      <c r="BD54" s="217"/>
    </row>
    <row r="55" spans="1:56" ht="39.950000000000003" customHeight="1" x14ac:dyDescent="0.4">
      <c r="A55" s="71"/>
      <c r="B55" s="86">
        <f t="shared" si="4"/>
        <v>42</v>
      </c>
      <c r="C55" s="201"/>
      <c r="D55" s="202"/>
      <c r="E55" s="203"/>
      <c r="F55" s="204"/>
      <c r="G55" s="205"/>
      <c r="H55" s="206"/>
      <c r="I55" s="206"/>
      <c r="J55" s="206"/>
      <c r="K55" s="207"/>
      <c r="L55" s="208"/>
      <c r="M55" s="209"/>
      <c r="N55" s="209"/>
      <c r="O55" s="210"/>
      <c r="P55" s="134"/>
      <c r="Q55" s="135"/>
      <c r="R55" s="135"/>
      <c r="S55" s="135"/>
      <c r="T55" s="135"/>
      <c r="U55" s="135"/>
      <c r="V55" s="136"/>
      <c r="W55" s="134"/>
      <c r="X55" s="135"/>
      <c r="Y55" s="135"/>
      <c r="Z55" s="135"/>
      <c r="AA55" s="135"/>
      <c r="AB55" s="135"/>
      <c r="AC55" s="136"/>
      <c r="AD55" s="134"/>
      <c r="AE55" s="135"/>
      <c r="AF55" s="135"/>
      <c r="AG55" s="135"/>
      <c r="AH55" s="135"/>
      <c r="AI55" s="135"/>
      <c r="AJ55" s="136"/>
      <c r="AK55" s="134"/>
      <c r="AL55" s="135"/>
      <c r="AM55" s="135"/>
      <c r="AN55" s="135"/>
      <c r="AO55" s="135"/>
      <c r="AP55" s="135"/>
      <c r="AQ55" s="136"/>
      <c r="AR55" s="134"/>
      <c r="AS55" s="135"/>
      <c r="AT55" s="136"/>
      <c r="AU55" s="211">
        <f t="shared" si="6"/>
        <v>0</v>
      </c>
      <c r="AV55" s="212"/>
      <c r="AW55" s="213">
        <f t="shared" si="7"/>
        <v>0</v>
      </c>
      <c r="AX55" s="214"/>
      <c r="AY55" s="215"/>
      <c r="AZ55" s="216"/>
      <c r="BA55" s="216"/>
      <c r="BB55" s="216"/>
      <c r="BC55" s="216"/>
      <c r="BD55" s="217"/>
    </row>
    <row r="56" spans="1:56" ht="39.950000000000003" customHeight="1" x14ac:dyDescent="0.4">
      <c r="A56" s="71"/>
      <c r="B56" s="86">
        <f t="shared" si="4"/>
        <v>43</v>
      </c>
      <c r="C56" s="201"/>
      <c r="D56" s="202"/>
      <c r="E56" s="203"/>
      <c r="F56" s="204"/>
      <c r="G56" s="205"/>
      <c r="H56" s="206"/>
      <c r="I56" s="206"/>
      <c r="J56" s="206"/>
      <c r="K56" s="207"/>
      <c r="L56" s="208"/>
      <c r="M56" s="209"/>
      <c r="N56" s="209"/>
      <c r="O56" s="210"/>
      <c r="P56" s="134"/>
      <c r="Q56" s="135"/>
      <c r="R56" s="135"/>
      <c r="S56" s="135"/>
      <c r="T56" s="135"/>
      <c r="U56" s="135"/>
      <c r="V56" s="136"/>
      <c r="W56" s="134"/>
      <c r="X56" s="135"/>
      <c r="Y56" s="135"/>
      <c r="Z56" s="135"/>
      <c r="AA56" s="135"/>
      <c r="AB56" s="135"/>
      <c r="AC56" s="136"/>
      <c r="AD56" s="134"/>
      <c r="AE56" s="135"/>
      <c r="AF56" s="135"/>
      <c r="AG56" s="135"/>
      <c r="AH56" s="135"/>
      <c r="AI56" s="135"/>
      <c r="AJ56" s="136"/>
      <c r="AK56" s="134"/>
      <c r="AL56" s="135"/>
      <c r="AM56" s="135"/>
      <c r="AN56" s="135"/>
      <c r="AO56" s="135"/>
      <c r="AP56" s="135"/>
      <c r="AQ56" s="136"/>
      <c r="AR56" s="134"/>
      <c r="AS56" s="135"/>
      <c r="AT56" s="136"/>
      <c r="AU56" s="211">
        <f t="shared" si="6"/>
        <v>0</v>
      </c>
      <c r="AV56" s="212"/>
      <c r="AW56" s="213">
        <f t="shared" si="7"/>
        <v>0</v>
      </c>
      <c r="AX56" s="214"/>
      <c r="AY56" s="215"/>
      <c r="AZ56" s="216"/>
      <c r="BA56" s="216"/>
      <c r="BB56" s="216"/>
      <c r="BC56" s="216"/>
      <c r="BD56" s="217"/>
    </row>
    <row r="57" spans="1:56" ht="39.950000000000003" customHeight="1" x14ac:dyDescent="0.4">
      <c r="A57" s="71"/>
      <c r="B57" s="86">
        <f t="shared" si="4"/>
        <v>44</v>
      </c>
      <c r="C57" s="201"/>
      <c r="D57" s="202"/>
      <c r="E57" s="203"/>
      <c r="F57" s="204"/>
      <c r="G57" s="205"/>
      <c r="H57" s="206"/>
      <c r="I57" s="206"/>
      <c r="J57" s="206"/>
      <c r="K57" s="207"/>
      <c r="L57" s="208"/>
      <c r="M57" s="209"/>
      <c r="N57" s="209"/>
      <c r="O57" s="210"/>
      <c r="P57" s="134"/>
      <c r="Q57" s="135"/>
      <c r="R57" s="135"/>
      <c r="S57" s="135"/>
      <c r="T57" s="135"/>
      <c r="U57" s="135"/>
      <c r="V57" s="136"/>
      <c r="W57" s="134"/>
      <c r="X57" s="135"/>
      <c r="Y57" s="135"/>
      <c r="Z57" s="135"/>
      <c r="AA57" s="135"/>
      <c r="AB57" s="135"/>
      <c r="AC57" s="136"/>
      <c r="AD57" s="134"/>
      <c r="AE57" s="135"/>
      <c r="AF57" s="135"/>
      <c r="AG57" s="135"/>
      <c r="AH57" s="135"/>
      <c r="AI57" s="135"/>
      <c r="AJ57" s="136"/>
      <c r="AK57" s="134"/>
      <c r="AL57" s="135"/>
      <c r="AM57" s="135"/>
      <c r="AN57" s="135"/>
      <c r="AO57" s="135"/>
      <c r="AP57" s="135"/>
      <c r="AQ57" s="136"/>
      <c r="AR57" s="134"/>
      <c r="AS57" s="135"/>
      <c r="AT57" s="136"/>
      <c r="AU57" s="211">
        <f t="shared" si="6"/>
        <v>0</v>
      </c>
      <c r="AV57" s="212"/>
      <c r="AW57" s="213">
        <f t="shared" si="7"/>
        <v>0</v>
      </c>
      <c r="AX57" s="214"/>
      <c r="AY57" s="215"/>
      <c r="AZ57" s="216"/>
      <c r="BA57" s="216"/>
      <c r="BB57" s="216"/>
      <c r="BC57" s="216"/>
      <c r="BD57" s="217"/>
    </row>
    <row r="58" spans="1:56" ht="39.950000000000003" customHeight="1" x14ac:dyDescent="0.4">
      <c r="A58" s="71"/>
      <c r="B58" s="86">
        <f t="shared" si="4"/>
        <v>45</v>
      </c>
      <c r="C58" s="201"/>
      <c r="D58" s="202"/>
      <c r="E58" s="203"/>
      <c r="F58" s="204"/>
      <c r="G58" s="205"/>
      <c r="H58" s="206"/>
      <c r="I58" s="206"/>
      <c r="J58" s="206"/>
      <c r="K58" s="207"/>
      <c r="L58" s="208"/>
      <c r="M58" s="209"/>
      <c r="N58" s="209"/>
      <c r="O58" s="210"/>
      <c r="P58" s="134"/>
      <c r="Q58" s="135"/>
      <c r="R58" s="135"/>
      <c r="S58" s="135"/>
      <c r="T58" s="135"/>
      <c r="U58" s="135"/>
      <c r="V58" s="136"/>
      <c r="W58" s="134"/>
      <c r="X58" s="135"/>
      <c r="Y58" s="135"/>
      <c r="Z58" s="135"/>
      <c r="AA58" s="135"/>
      <c r="AB58" s="135"/>
      <c r="AC58" s="136"/>
      <c r="AD58" s="134"/>
      <c r="AE58" s="135"/>
      <c r="AF58" s="135"/>
      <c r="AG58" s="135"/>
      <c r="AH58" s="135"/>
      <c r="AI58" s="135"/>
      <c r="AJ58" s="136"/>
      <c r="AK58" s="134"/>
      <c r="AL58" s="135"/>
      <c r="AM58" s="135"/>
      <c r="AN58" s="135"/>
      <c r="AO58" s="135"/>
      <c r="AP58" s="135"/>
      <c r="AQ58" s="136"/>
      <c r="AR58" s="134"/>
      <c r="AS58" s="135"/>
      <c r="AT58" s="136"/>
      <c r="AU58" s="211">
        <f t="shared" si="6"/>
        <v>0</v>
      </c>
      <c r="AV58" s="212"/>
      <c r="AW58" s="213">
        <f t="shared" si="7"/>
        <v>0</v>
      </c>
      <c r="AX58" s="214"/>
      <c r="AY58" s="215"/>
      <c r="AZ58" s="216"/>
      <c r="BA58" s="216"/>
      <c r="BB58" s="216"/>
      <c r="BC58" s="216"/>
      <c r="BD58" s="217"/>
    </row>
    <row r="59" spans="1:56" ht="39.950000000000003" customHeight="1" x14ac:dyDescent="0.4">
      <c r="A59" s="71"/>
      <c r="B59" s="86">
        <f t="shared" si="4"/>
        <v>46</v>
      </c>
      <c r="C59" s="201"/>
      <c r="D59" s="202"/>
      <c r="E59" s="203"/>
      <c r="F59" s="204"/>
      <c r="G59" s="205"/>
      <c r="H59" s="206"/>
      <c r="I59" s="206"/>
      <c r="J59" s="206"/>
      <c r="K59" s="207"/>
      <c r="L59" s="208"/>
      <c r="M59" s="209"/>
      <c r="N59" s="209"/>
      <c r="O59" s="210"/>
      <c r="P59" s="134"/>
      <c r="Q59" s="135"/>
      <c r="R59" s="135"/>
      <c r="S59" s="135"/>
      <c r="T59" s="135"/>
      <c r="U59" s="135"/>
      <c r="V59" s="136"/>
      <c r="W59" s="134"/>
      <c r="X59" s="135"/>
      <c r="Y59" s="135"/>
      <c r="Z59" s="135"/>
      <c r="AA59" s="135"/>
      <c r="AB59" s="135"/>
      <c r="AC59" s="136"/>
      <c r="AD59" s="134"/>
      <c r="AE59" s="135"/>
      <c r="AF59" s="135"/>
      <c r="AG59" s="135"/>
      <c r="AH59" s="135"/>
      <c r="AI59" s="135"/>
      <c r="AJ59" s="136"/>
      <c r="AK59" s="134"/>
      <c r="AL59" s="135"/>
      <c r="AM59" s="135"/>
      <c r="AN59" s="135"/>
      <c r="AO59" s="135"/>
      <c r="AP59" s="135"/>
      <c r="AQ59" s="136"/>
      <c r="AR59" s="134"/>
      <c r="AS59" s="135"/>
      <c r="AT59" s="136"/>
      <c r="AU59" s="211">
        <f t="shared" si="6"/>
        <v>0</v>
      </c>
      <c r="AV59" s="212"/>
      <c r="AW59" s="213">
        <f t="shared" si="7"/>
        <v>0</v>
      </c>
      <c r="AX59" s="214"/>
      <c r="AY59" s="215"/>
      <c r="AZ59" s="216"/>
      <c r="BA59" s="216"/>
      <c r="BB59" s="216"/>
      <c r="BC59" s="216"/>
      <c r="BD59" s="217"/>
    </row>
    <row r="60" spans="1:56" ht="39.950000000000003" customHeight="1" x14ac:dyDescent="0.4">
      <c r="A60" s="71"/>
      <c r="B60" s="86">
        <f t="shared" si="4"/>
        <v>47</v>
      </c>
      <c r="C60" s="201"/>
      <c r="D60" s="202"/>
      <c r="E60" s="203"/>
      <c r="F60" s="204"/>
      <c r="G60" s="205"/>
      <c r="H60" s="206"/>
      <c r="I60" s="206"/>
      <c r="J60" s="206"/>
      <c r="K60" s="207"/>
      <c r="L60" s="208"/>
      <c r="M60" s="209"/>
      <c r="N60" s="209"/>
      <c r="O60" s="210"/>
      <c r="P60" s="134"/>
      <c r="Q60" s="135"/>
      <c r="R60" s="135"/>
      <c r="S60" s="135"/>
      <c r="T60" s="135"/>
      <c r="U60" s="135"/>
      <c r="V60" s="136"/>
      <c r="W60" s="134"/>
      <c r="X60" s="135"/>
      <c r="Y60" s="135"/>
      <c r="Z60" s="135"/>
      <c r="AA60" s="135"/>
      <c r="AB60" s="135"/>
      <c r="AC60" s="136"/>
      <c r="AD60" s="134"/>
      <c r="AE60" s="135"/>
      <c r="AF60" s="135"/>
      <c r="AG60" s="135"/>
      <c r="AH60" s="135"/>
      <c r="AI60" s="135"/>
      <c r="AJ60" s="136"/>
      <c r="AK60" s="134"/>
      <c r="AL60" s="135"/>
      <c r="AM60" s="135"/>
      <c r="AN60" s="135"/>
      <c r="AO60" s="135"/>
      <c r="AP60" s="135"/>
      <c r="AQ60" s="136"/>
      <c r="AR60" s="134"/>
      <c r="AS60" s="135"/>
      <c r="AT60" s="136"/>
      <c r="AU60" s="211">
        <f t="shared" si="6"/>
        <v>0</v>
      </c>
      <c r="AV60" s="212"/>
      <c r="AW60" s="213">
        <f t="shared" si="7"/>
        <v>0</v>
      </c>
      <c r="AX60" s="214"/>
      <c r="AY60" s="215"/>
      <c r="AZ60" s="216"/>
      <c r="BA60" s="216"/>
      <c r="BB60" s="216"/>
      <c r="BC60" s="216"/>
      <c r="BD60" s="217"/>
    </row>
    <row r="61" spans="1:56" ht="39.950000000000003" customHeight="1" x14ac:dyDescent="0.4">
      <c r="A61" s="71"/>
      <c r="B61" s="86">
        <f t="shared" si="4"/>
        <v>48</v>
      </c>
      <c r="C61" s="201"/>
      <c r="D61" s="202"/>
      <c r="E61" s="203"/>
      <c r="F61" s="204"/>
      <c r="G61" s="205"/>
      <c r="H61" s="206"/>
      <c r="I61" s="206"/>
      <c r="J61" s="206"/>
      <c r="K61" s="207"/>
      <c r="L61" s="208"/>
      <c r="M61" s="209"/>
      <c r="N61" s="209"/>
      <c r="O61" s="210"/>
      <c r="P61" s="134"/>
      <c r="Q61" s="135"/>
      <c r="R61" s="135"/>
      <c r="S61" s="135"/>
      <c r="T61" s="135"/>
      <c r="U61" s="135"/>
      <c r="V61" s="136"/>
      <c r="W61" s="134"/>
      <c r="X61" s="135"/>
      <c r="Y61" s="135"/>
      <c r="Z61" s="135"/>
      <c r="AA61" s="135"/>
      <c r="AB61" s="135"/>
      <c r="AC61" s="136"/>
      <c r="AD61" s="134"/>
      <c r="AE61" s="135"/>
      <c r="AF61" s="135"/>
      <c r="AG61" s="135"/>
      <c r="AH61" s="135"/>
      <c r="AI61" s="135"/>
      <c r="AJ61" s="136"/>
      <c r="AK61" s="134"/>
      <c r="AL61" s="135"/>
      <c r="AM61" s="135"/>
      <c r="AN61" s="135"/>
      <c r="AO61" s="135"/>
      <c r="AP61" s="135"/>
      <c r="AQ61" s="136"/>
      <c r="AR61" s="134"/>
      <c r="AS61" s="135"/>
      <c r="AT61" s="136"/>
      <c r="AU61" s="211">
        <f t="shared" si="6"/>
        <v>0</v>
      </c>
      <c r="AV61" s="212"/>
      <c r="AW61" s="213">
        <f t="shared" si="7"/>
        <v>0</v>
      </c>
      <c r="AX61" s="214"/>
      <c r="AY61" s="215"/>
      <c r="AZ61" s="216"/>
      <c r="BA61" s="216"/>
      <c r="BB61" s="216"/>
      <c r="BC61" s="216"/>
      <c r="BD61" s="217"/>
    </row>
    <row r="62" spans="1:56" ht="39.950000000000003" customHeight="1" x14ac:dyDescent="0.4">
      <c r="A62" s="71"/>
      <c r="B62" s="86">
        <f t="shared" si="4"/>
        <v>49</v>
      </c>
      <c r="C62" s="201"/>
      <c r="D62" s="202"/>
      <c r="E62" s="203"/>
      <c r="F62" s="204"/>
      <c r="G62" s="205"/>
      <c r="H62" s="206"/>
      <c r="I62" s="206"/>
      <c r="J62" s="206"/>
      <c r="K62" s="207"/>
      <c r="L62" s="208"/>
      <c r="M62" s="209"/>
      <c r="N62" s="209"/>
      <c r="O62" s="210"/>
      <c r="P62" s="134"/>
      <c r="Q62" s="135"/>
      <c r="R62" s="135"/>
      <c r="S62" s="135"/>
      <c r="T62" s="135"/>
      <c r="U62" s="135"/>
      <c r="V62" s="136"/>
      <c r="W62" s="134"/>
      <c r="X62" s="135"/>
      <c r="Y62" s="135"/>
      <c r="Z62" s="135"/>
      <c r="AA62" s="135"/>
      <c r="AB62" s="135"/>
      <c r="AC62" s="136"/>
      <c r="AD62" s="134"/>
      <c r="AE62" s="135"/>
      <c r="AF62" s="135"/>
      <c r="AG62" s="135"/>
      <c r="AH62" s="135"/>
      <c r="AI62" s="135"/>
      <c r="AJ62" s="136"/>
      <c r="AK62" s="134"/>
      <c r="AL62" s="135"/>
      <c r="AM62" s="135"/>
      <c r="AN62" s="135"/>
      <c r="AO62" s="135"/>
      <c r="AP62" s="135"/>
      <c r="AQ62" s="136"/>
      <c r="AR62" s="134"/>
      <c r="AS62" s="135"/>
      <c r="AT62" s="136"/>
      <c r="AU62" s="211">
        <f t="shared" si="6"/>
        <v>0</v>
      </c>
      <c r="AV62" s="212"/>
      <c r="AW62" s="213">
        <f t="shared" si="7"/>
        <v>0</v>
      </c>
      <c r="AX62" s="214"/>
      <c r="AY62" s="215"/>
      <c r="AZ62" s="216"/>
      <c r="BA62" s="216"/>
      <c r="BB62" s="216"/>
      <c r="BC62" s="216"/>
      <c r="BD62" s="217"/>
    </row>
    <row r="63" spans="1:56" ht="39.950000000000003" customHeight="1" x14ac:dyDescent="0.4">
      <c r="A63" s="71"/>
      <c r="B63" s="86">
        <f t="shared" si="4"/>
        <v>50</v>
      </c>
      <c r="C63" s="201"/>
      <c r="D63" s="202"/>
      <c r="E63" s="203"/>
      <c r="F63" s="204"/>
      <c r="G63" s="205"/>
      <c r="H63" s="206"/>
      <c r="I63" s="206"/>
      <c r="J63" s="206"/>
      <c r="K63" s="207"/>
      <c r="L63" s="208"/>
      <c r="M63" s="209"/>
      <c r="N63" s="209"/>
      <c r="O63" s="210"/>
      <c r="P63" s="134"/>
      <c r="Q63" s="135"/>
      <c r="R63" s="135"/>
      <c r="S63" s="135"/>
      <c r="T63" s="135"/>
      <c r="U63" s="135"/>
      <c r="V63" s="136"/>
      <c r="W63" s="134"/>
      <c r="X63" s="135"/>
      <c r="Y63" s="135"/>
      <c r="Z63" s="135"/>
      <c r="AA63" s="135"/>
      <c r="AB63" s="135"/>
      <c r="AC63" s="136"/>
      <c r="AD63" s="134"/>
      <c r="AE63" s="135"/>
      <c r="AF63" s="135"/>
      <c r="AG63" s="135"/>
      <c r="AH63" s="135"/>
      <c r="AI63" s="135"/>
      <c r="AJ63" s="136"/>
      <c r="AK63" s="134"/>
      <c r="AL63" s="135"/>
      <c r="AM63" s="135"/>
      <c r="AN63" s="135"/>
      <c r="AO63" s="135"/>
      <c r="AP63" s="135"/>
      <c r="AQ63" s="136"/>
      <c r="AR63" s="134"/>
      <c r="AS63" s="135"/>
      <c r="AT63" s="136"/>
      <c r="AU63" s="211">
        <f t="shared" si="6"/>
        <v>0</v>
      </c>
      <c r="AV63" s="212"/>
      <c r="AW63" s="213">
        <f t="shared" si="7"/>
        <v>0</v>
      </c>
      <c r="AX63" s="214"/>
      <c r="AY63" s="215"/>
      <c r="AZ63" s="216"/>
      <c r="BA63" s="216"/>
      <c r="BB63" s="216"/>
      <c r="BC63" s="216"/>
      <c r="BD63" s="217"/>
    </row>
    <row r="64" spans="1:56" ht="39.950000000000003" customHeight="1" x14ac:dyDescent="0.4">
      <c r="A64" s="71"/>
      <c r="B64" s="86">
        <f t="shared" si="4"/>
        <v>51</v>
      </c>
      <c r="C64" s="201"/>
      <c r="D64" s="202"/>
      <c r="E64" s="203"/>
      <c r="F64" s="204"/>
      <c r="G64" s="205"/>
      <c r="H64" s="206"/>
      <c r="I64" s="206"/>
      <c r="J64" s="206"/>
      <c r="K64" s="207"/>
      <c r="L64" s="208"/>
      <c r="M64" s="209"/>
      <c r="N64" s="209"/>
      <c r="O64" s="210"/>
      <c r="P64" s="134"/>
      <c r="Q64" s="135"/>
      <c r="R64" s="135"/>
      <c r="S64" s="135"/>
      <c r="T64" s="135"/>
      <c r="U64" s="135"/>
      <c r="V64" s="136"/>
      <c r="W64" s="134"/>
      <c r="X64" s="135"/>
      <c r="Y64" s="135"/>
      <c r="Z64" s="135"/>
      <c r="AA64" s="135"/>
      <c r="AB64" s="135"/>
      <c r="AC64" s="136"/>
      <c r="AD64" s="134"/>
      <c r="AE64" s="135"/>
      <c r="AF64" s="135"/>
      <c r="AG64" s="135"/>
      <c r="AH64" s="135"/>
      <c r="AI64" s="135"/>
      <c r="AJ64" s="136"/>
      <c r="AK64" s="134"/>
      <c r="AL64" s="135"/>
      <c r="AM64" s="135"/>
      <c r="AN64" s="135"/>
      <c r="AO64" s="135"/>
      <c r="AP64" s="135"/>
      <c r="AQ64" s="136"/>
      <c r="AR64" s="134"/>
      <c r="AS64" s="135"/>
      <c r="AT64" s="136"/>
      <c r="AU64" s="211">
        <f t="shared" si="6"/>
        <v>0</v>
      </c>
      <c r="AV64" s="212"/>
      <c r="AW64" s="213">
        <f t="shared" si="7"/>
        <v>0</v>
      </c>
      <c r="AX64" s="214"/>
      <c r="AY64" s="215"/>
      <c r="AZ64" s="216"/>
      <c r="BA64" s="216"/>
      <c r="BB64" s="216"/>
      <c r="BC64" s="216"/>
      <c r="BD64" s="217"/>
    </row>
    <row r="65" spans="1:56" ht="39.950000000000003" customHeight="1" x14ac:dyDescent="0.4">
      <c r="A65" s="71"/>
      <c r="B65" s="86">
        <f t="shared" si="4"/>
        <v>52</v>
      </c>
      <c r="C65" s="201"/>
      <c r="D65" s="202"/>
      <c r="E65" s="203"/>
      <c r="F65" s="204"/>
      <c r="G65" s="205"/>
      <c r="H65" s="206"/>
      <c r="I65" s="206"/>
      <c r="J65" s="206"/>
      <c r="K65" s="207"/>
      <c r="L65" s="208"/>
      <c r="M65" s="209"/>
      <c r="N65" s="209"/>
      <c r="O65" s="210"/>
      <c r="P65" s="134"/>
      <c r="Q65" s="135"/>
      <c r="R65" s="135"/>
      <c r="S65" s="135"/>
      <c r="T65" s="135"/>
      <c r="U65" s="135"/>
      <c r="V65" s="136"/>
      <c r="W65" s="134"/>
      <c r="X65" s="135"/>
      <c r="Y65" s="135"/>
      <c r="Z65" s="135"/>
      <c r="AA65" s="135"/>
      <c r="AB65" s="135"/>
      <c r="AC65" s="136"/>
      <c r="AD65" s="134"/>
      <c r="AE65" s="135"/>
      <c r="AF65" s="135"/>
      <c r="AG65" s="135"/>
      <c r="AH65" s="135"/>
      <c r="AI65" s="135"/>
      <c r="AJ65" s="136"/>
      <c r="AK65" s="134"/>
      <c r="AL65" s="135"/>
      <c r="AM65" s="135"/>
      <c r="AN65" s="135"/>
      <c r="AO65" s="135"/>
      <c r="AP65" s="135"/>
      <c r="AQ65" s="136"/>
      <c r="AR65" s="134"/>
      <c r="AS65" s="135"/>
      <c r="AT65" s="136"/>
      <c r="AU65" s="211">
        <f t="shared" si="6"/>
        <v>0</v>
      </c>
      <c r="AV65" s="212"/>
      <c r="AW65" s="213">
        <f t="shared" si="7"/>
        <v>0</v>
      </c>
      <c r="AX65" s="214"/>
      <c r="AY65" s="215"/>
      <c r="AZ65" s="216"/>
      <c r="BA65" s="216"/>
      <c r="BB65" s="216"/>
      <c r="BC65" s="216"/>
      <c r="BD65" s="217"/>
    </row>
    <row r="66" spans="1:56" ht="39.950000000000003" customHeight="1" x14ac:dyDescent="0.4">
      <c r="A66" s="71"/>
      <c r="B66" s="86">
        <f t="shared" si="4"/>
        <v>53</v>
      </c>
      <c r="C66" s="201"/>
      <c r="D66" s="202"/>
      <c r="E66" s="203"/>
      <c r="F66" s="204"/>
      <c r="G66" s="205"/>
      <c r="H66" s="206"/>
      <c r="I66" s="206"/>
      <c r="J66" s="206"/>
      <c r="K66" s="207"/>
      <c r="L66" s="208"/>
      <c r="M66" s="209"/>
      <c r="N66" s="209"/>
      <c r="O66" s="210"/>
      <c r="P66" s="134"/>
      <c r="Q66" s="135"/>
      <c r="R66" s="135"/>
      <c r="S66" s="135"/>
      <c r="T66" s="135"/>
      <c r="U66" s="135"/>
      <c r="V66" s="136"/>
      <c r="W66" s="134"/>
      <c r="X66" s="135"/>
      <c r="Y66" s="135"/>
      <c r="Z66" s="135"/>
      <c r="AA66" s="135"/>
      <c r="AB66" s="135"/>
      <c r="AC66" s="136"/>
      <c r="AD66" s="134"/>
      <c r="AE66" s="135"/>
      <c r="AF66" s="135"/>
      <c r="AG66" s="135"/>
      <c r="AH66" s="135"/>
      <c r="AI66" s="135"/>
      <c r="AJ66" s="136"/>
      <c r="AK66" s="134"/>
      <c r="AL66" s="135"/>
      <c r="AM66" s="135"/>
      <c r="AN66" s="135"/>
      <c r="AO66" s="135"/>
      <c r="AP66" s="135"/>
      <c r="AQ66" s="136"/>
      <c r="AR66" s="134"/>
      <c r="AS66" s="135"/>
      <c r="AT66" s="136"/>
      <c r="AU66" s="211">
        <f t="shared" si="6"/>
        <v>0</v>
      </c>
      <c r="AV66" s="212"/>
      <c r="AW66" s="213">
        <f t="shared" si="7"/>
        <v>0</v>
      </c>
      <c r="AX66" s="214"/>
      <c r="AY66" s="215"/>
      <c r="AZ66" s="216"/>
      <c r="BA66" s="216"/>
      <c r="BB66" s="216"/>
      <c r="BC66" s="216"/>
      <c r="BD66" s="217"/>
    </row>
    <row r="67" spans="1:56" ht="39.950000000000003" customHeight="1" x14ac:dyDescent="0.4">
      <c r="A67" s="71"/>
      <c r="B67" s="86">
        <f t="shared" si="4"/>
        <v>54</v>
      </c>
      <c r="C67" s="201"/>
      <c r="D67" s="202"/>
      <c r="E67" s="203"/>
      <c r="F67" s="204"/>
      <c r="G67" s="205"/>
      <c r="H67" s="206"/>
      <c r="I67" s="206"/>
      <c r="J67" s="206"/>
      <c r="K67" s="207"/>
      <c r="L67" s="208"/>
      <c r="M67" s="209"/>
      <c r="N67" s="209"/>
      <c r="O67" s="210"/>
      <c r="P67" s="134"/>
      <c r="Q67" s="135"/>
      <c r="R67" s="135"/>
      <c r="S67" s="135"/>
      <c r="T67" s="135"/>
      <c r="U67" s="135"/>
      <c r="V67" s="136"/>
      <c r="W67" s="134"/>
      <c r="X67" s="135"/>
      <c r="Y67" s="135"/>
      <c r="Z67" s="135"/>
      <c r="AA67" s="135"/>
      <c r="AB67" s="135"/>
      <c r="AC67" s="136"/>
      <c r="AD67" s="134"/>
      <c r="AE67" s="135"/>
      <c r="AF67" s="135"/>
      <c r="AG67" s="135"/>
      <c r="AH67" s="135"/>
      <c r="AI67" s="135"/>
      <c r="AJ67" s="136"/>
      <c r="AK67" s="134"/>
      <c r="AL67" s="135"/>
      <c r="AM67" s="135"/>
      <c r="AN67" s="135"/>
      <c r="AO67" s="135"/>
      <c r="AP67" s="135"/>
      <c r="AQ67" s="136"/>
      <c r="AR67" s="134"/>
      <c r="AS67" s="135"/>
      <c r="AT67" s="136"/>
      <c r="AU67" s="211">
        <f t="shared" si="6"/>
        <v>0</v>
      </c>
      <c r="AV67" s="212"/>
      <c r="AW67" s="213">
        <f t="shared" si="7"/>
        <v>0</v>
      </c>
      <c r="AX67" s="214"/>
      <c r="AY67" s="215"/>
      <c r="AZ67" s="216"/>
      <c r="BA67" s="216"/>
      <c r="BB67" s="216"/>
      <c r="BC67" s="216"/>
      <c r="BD67" s="217"/>
    </row>
    <row r="68" spans="1:56" ht="39.950000000000003" customHeight="1" x14ac:dyDescent="0.4">
      <c r="A68" s="71"/>
      <c r="B68" s="86">
        <f t="shared" si="4"/>
        <v>55</v>
      </c>
      <c r="C68" s="201"/>
      <c r="D68" s="202"/>
      <c r="E68" s="203"/>
      <c r="F68" s="204"/>
      <c r="G68" s="205"/>
      <c r="H68" s="206"/>
      <c r="I68" s="206"/>
      <c r="J68" s="206"/>
      <c r="K68" s="207"/>
      <c r="L68" s="208"/>
      <c r="M68" s="209"/>
      <c r="N68" s="209"/>
      <c r="O68" s="210"/>
      <c r="P68" s="134"/>
      <c r="Q68" s="135"/>
      <c r="R68" s="135"/>
      <c r="S68" s="135"/>
      <c r="T68" s="135"/>
      <c r="U68" s="135"/>
      <c r="V68" s="136"/>
      <c r="W68" s="134"/>
      <c r="X68" s="135"/>
      <c r="Y68" s="135"/>
      <c r="Z68" s="135"/>
      <c r="AA68" s="135"/>
      <c r="AB68" s="135"/>
      <c r="AC68" s="136"/>
      <c r="AD68" s="134"/>
      <c r="AE68" s="135"/>
      <c r="AF68" s="135"/>
      <c r="AG68" s="135"/>
      <c r="AH68" s="135"/>
      <c r="AI68" s="135"/>
      <c r="AJ68" s="136"/>
      <c r="AK68" s="134"/>
      <c r="AL68" s="135"/>
      <c r="AM68" s="135"/>
      <c r="AN68" s="135"/>
      <c r="AO68" s="135"/>
      <c r="AP68" s="135"/>
      <c r="AQ68" s="136"/>
      <c r="AR68" s="134"/>
      <c r="AS68" s="135"/>
      <c r="AT68" s="136"/>
      <c r="AU68" s="211">
        <f t="shared" si="6"/>
        <v>0</v>
      </c>
      <c r="AV68" s="212"/>
      <c r="AW68" s="213">
        <f t="shared" si="7"/>
        <v>0</v>
      </c>
      <c r="AX68" s="214"/>
      <c r="AY68" s="215"/>
      <c r="AZ68" s="216"/>
      <c r="BA68" s="216"/>
      <c r="BB68" s="216"/>
      <c r="BC68" s="216"/>
      <c r="BD68" s="217"/>
    </row>
    <row r="69" spans="1:56" ht="39.950000000000003" customHeight="1" x14ac:dyDescent="0.4">
      <c r="A69" s="71"/>
      <c r="B69" s="86">
        <f t="shared" si="4"/>
        <v>56</v>
      </c>
      <c r="C69" s="201"/>
      <c r="D69" s="202"/>
      <c r="E69" s="203"/>
      <c r="F69" s="204"/>
      <c r="G69" s="205"/>
      <c r="H69" s="206"/>
      <c r="I69" s="206"/>
      <c r="J69" s="206"/>
      <c r="K69" s="207"/>
      <c r="L69" s="208"/>
      <c r="M69" s="209"/>
      <c r="N69" s="209"/>
      <c r="O69" s="210"/>
      <c r="P69" s="140"/>
      <c r="Q69" s="141"/>
      <c r="R69" s="141"/>
      <c r="S69" s="141"/>
      <c r="T69" s="141"/>
      <c r="U69" s="141"/>
      <c r="V69" s="142"/>
      <c r="W69" s="140"/>
      <c r="X69" s="141"/>
      <c r="Y69" s="141"/>
      <c r="Z69" s="141"/>
      <c r="AA69" s="141"/>
      <c r="AB69" s="141"/>
      <c r="AC69" s="142"/>
      <c r="AD69" s="140"/>
      <c r="AE69" s="141"/>
      <c r="AF69" s="141"/>
      <c r="AG69" s="141"/>
      <c r="AH69" s="141"/>
      <c r="AI69" s="141"/>
      <c r="AJ69" s="142"/>
      <c r="AK69" s="140"/>
      <c r="AL69" s="141"/>
      <c r="AM69" s="141"/>
      <c r="AN69" s="141"/>
      <c r="AO69" s="141"/>
      <c r="AP69" s="141"/>
      <c r="AQ69" s="142"/>
      <c r="AR69" s="140"/>
      <c r="AS69" s="141"/>
      <c r="AT69" s="142"/>
      <c r="AU69" s="211">
        <f t="shared" si="6"/>
        <v>0</v>
      </c>
      <c r="AV69" s="212"/>
      <c r="AW69" s="213">
        <f t="shared" si="7"/>
        <v>0</v>
      </c>
      <c r="AX69" s="214"/>
      <c r="AY69" s="215"/>
      <c r="AZ69" s="216"/>
      <c r="BA69" s="216"/>
      <c r="BB69" s="216"/>
      <c r="BC69" s="216"/>
      <c r="BD69" s="217"/>
    </row>
    <row r="70" spans="1:56" ht="39.950000000000003" customHeight="1" x14ac:dyDescent="0.4">
      <c r="A70" s="71"/>
      <c r="B70" s="86">
        <f t="shared" si="4"/>
        <v>57</v>
      </c>
      <c r="C70" s="201"/>
      <c r="D70" s="202"/>
      <c r="E70" s="203"/>
      <c r="F70" s="204"/>
      <c r="G70" s="205"/>
      <c r="H70" s="206"/>
      <c r="I70" s="206"/>
      <c r="J70" s="206"/>
      <c r="K70" s="207"/>
      <c r="L70" s="208"/>
      <c r="M70" s="209"/>
      <c r="N70" s="209"/>
      <c r="O70" s="210"/>
      <c r="P70" s="134"/>
      <c r="Q70" s="135"/>
      <c r="R70" s="135"/>
      <c r="S70" s="135"/>
      <c r="T70" s="135"/>
      <c r="U70" s="135"/>
      <c r="V70" s="136"/>
      <c r="W70" s="134"/>
      <c r="X70" s="135"/>
      <c r="Y70" s="135"/>
      <c r="Z70" s="135"/>
      <c r="AA70" s="135"/>
      <c r="AB70" s="135"/>
      <c r="AC70" s="136"/>
      <c r="AD70" s="134"/>
      <c r="AE70" s="135"/>
      <c r="AF70" s="135"/>
      <c r="AG70" s="135"/>
      <c r="AH70" s="135"/>
      <c r="AI70" s="135"/>
      <c r="AJ70" s="136"/>
      <c r="AK70" s="134"/>
      <c r="AL70" s="135"/>
      <c r="AM70" s="135"/>
      <c r="AN70" s="135"/>
      <c r="AO70" s="135"/>
      <c r="AP70" s="135"/>
      <c r="AQ70" s="136"/>
      <c r="AR70" s="134"/>
      <c r="AS70" s="135"/>
      <c r="AT70" s="136"/>
      <c r="AU70" s="211">
        <f t="shared" si="6"/>
        <v>0</v>
      </c>
      <c r="AV70" s="212"/>
      <c r="AW70" s="213">
        <f t="shared" si="7"/>
        <v>0</v>
      </c>
      <c r="AX70" s="214"/>
      <c r="AY70" s="215"/>
      <c r="AZ70" s="216"/>
      <c r="BA70" s="216"/>
      <c r="BB70" s="216"/>
      <c r="BC70" s="216"/>
      <c r="BD70" s="217"/>
    </row>
    <row r="71" spans="1:56" ht="39.950000000000003" customHeight="1" x14ac:dyDescent="0.4">
      <c r="A71" s="71"/>
      <c r="B71" s="86">
        <f t="shared" si="4"/>
        <v>58</v>
      </c>
      <c r="C71" s="201"/>
      <c r="D71" s="202"/>
      <c r="E71" s="203"/>
      <c r="F71" s="204"/>
      <c r="G71" s="205"/>
      <c r="H71" s="206"/>
      <c r="I71" s="206"/>
      <c r="J71" s="206"/>
      <c r="K71" s="207"/>
      <c r="L71" s="208"/>
      <c r="M71" s="209"/>
      <c r="N71" s="209"/>
      <c r="O71" s="210"/>
      <c r="P71" s="134"/>
      <c r="Q71" s="135"/>
      <c r="R71" s="135"/>
      <c r="S71" s="135"/>
      <c r="T71" s="135"/>
      <c r="U71" s="135"/>
      <c r="V71" s="136"/>
      <c r="W71" s="134"/>
      <c r="X71" s="135"/>
      <c r="Y71" s="135"/>
      <c r="Z71" s="135"/>
      <c r="AA71" s="135"/>
      <c r="AB71" s="135"/>
      <c r="AC71" s="136"/>
      <c r="AD71" s="134"/>
      <c r="AE71" s="135"/>
      <c r="AF71" s="135"/>
      <c r="AG71" s="135"/>
      <c r="AH71" s="135"/>
      <c r="AI71" s="135"/>
      <c r="AJ71" s="136"/>
      <c r="AK71" s="134"/>
      <c r="AL71" s="135"/>
      <c r="AM71" s="135"/>
      <c r="AN71" s="135"/>
      <c r="AO71" s="135"/>
      <c r="AP71" s="135"/>
      <c r="AQ71" s="136"/>
      <c r="AR71" s="134"/>
      <c r="AS71" s="135"/>
      <c r="AT71" s="136"/>
      <c r="AU71" s="211">
        <f t="shared" si="6"/>
        <v>0</v>
      </c>
      <c r="AV71" s="212"/>
      <c r="AW71" s="213">
        <f t="shared" si="7"/>
        <v>0</v>
      </c>
      <c r="AX71" s="214"/>
      <c r="AY71" s="215"/>
      <c r="AZ71" s="216"/>
      <c r="BA71" s="216"/>
      <c r="BB71" s="216"/>
      <c r="BC71" s="216"/>
      <c r="BD71" s="217"/>
    </row>
    <row r="72" spans="1:56" ht="39.950000000000003" customHeight="1" x14ac:dyDescent="0.4">
      <c r="A72" s="71"/>
      <c r="B72" s="86">
        <f t="shared" si="4"/>
        <v>59</v>
      </c>
      <c r="C72" s="201"/>
      <c r="D72" s="202"/>
      <c r="E72" s="203"/>
      <c r="F72" s="204"/>
      <c r="G72" s="205"/>
      <c r="H72" s="206"/>
      <c r="I72" s="206"/>
      <c r="J72" s="206"/>
      <c r="K72" s="207"/>
      <c r="L72" s="208"/>
      <c r="M72" s="209"/>
      <c r="N72" s="209"/>
      <c r="O72" s="210"/>
      <c r="P72" s="134"/>
      <c r="Q72" s="135"/>
      <c r="R72" s="135"/>
      <c r="S72" s="135"/>
      <c r="T72" s="135"/>
      <c r="U72" s="135"/>
      <c r="V72" s="136"/>
      <c r="W72" s="134"/>
      <c r="X72" s="135"/>
      <c r="Y72" s="135"/>
      <c r="Z72" s="135"/>
      <c r="AA72" s="135"/>
      <c r="AB72" s="135"/>
      <c r="AC72" s="136"/>
      <c r="AD72" s="134"/>
      <c r="AE72" s="135"/>
      <c r="AF72" s="135"/>
      <c r="AG72" s="135"/>
      <c r="AH72" s="135"/>
      <c r="AI72" s="135"/>
      <c r="AJ72" s="136"/>
      <c r="AK72" s="134"/>
      <c r="AL72" s="135"/>
      <c r="AM72" s="135"/>
      <c r="AN72" s="135"/>
      <c r="AO72" s="135"/>
      <c r="AP72" s="135"/>
      <c r="AQ72" s="136"/>
      <c r="AR72" s="134"/>
      <c r="AS72" s="135"/>
      <c r="AT72" s="136"/>
      <c r="AU72" s="211">
        <f t="shared" si="6"/>
        <v>0</v>
      </c>
      <c r="AV72" s="212"/>
      <c r="AW72" s="213">
        <f t="shared" si="7"/>
        <v>0</v>
      </c>
      <c r="AX72" s="214"/>
      <c r="AY72" s="215"/>
      <c r="AZ72" s="216"/>
      <c r="BA72" s="216"/>
      <c r="BB72" s="216"/>
      <c r="BC72" s="216"/>
      <c r="BD72" s="217"/>
    </row>
    <row r="73" spans="1:56" ht="39.950000000000003" customHeight="1" x14ac:dyDescent="0.4">
      <c r="A73" s="71"/>
      <c r="B73" s="86">
        <f t="shared" si="4"/>
        <v>60</v>
      </c>
      <c r="C73" s="201"/>
      <c r="D73" s="202"/>
      <c r="E73" s="203"/>
      <c r="F73" s="204"/>
      <c r="G73" s="205"/>
      <c r="H73" s="206"/>
      <c r="I73" s="206"/>
      <c r="J73" s="206"/>
      <c r="K73" s="207"/>
      <c r="L73" s="208"/>
      <c r="M73" s="209"/>
      <c r="N73" s="209"/>
      <c r="O73" s="210"/>
      <c r="P73" s="134"/>
      <c r="Q73" s="135"/>
      <c r="R73" s="135"/>
      <c r="S73" s="135"/>
      <c r="T73" s="135"/>
      <c r="U73" s="135"/>
      <c r="V73" s="136"/>
      <c r="W73" s="134"/>
      <c r="X73" s="135"/>
      <c r="Y73" s="135"/>
      <c r="Z73" s="135"/>
      <c r="AA73" s="135"/>
      <c r="AB73" s="135"/>
      <c r="AC73" s="136"/>
      <c r="AD73" s="134"/>
      <c r="AE73" s="135"/>
      <c r="AF73" s="135"/>
      <c r="AG73" s="135"/>
      <c r="AH73" s="135"/>
      <c r="AI73" s="135"/>
      <c r="AJ73" s="136"/>
      <c r="AK73" s="134"/>
      <c r="AL73" s="135"/>
      <c r="AM73" s="135"/>
      <c r="AN73" s="135"/>
      <c r="AO73" s="135"/>
      <c r="AP73" s="135"/>
      <c r="AQ73" s="136"/>
      <c r="AR73" s="134"/>
      <c r="AS73" s="135"/>
      <c r="AT73" s="136"/>
      <c r="AU73" s="211">
        <f t="shared" si="6"/>
        <v>0</v>
      </c>
      <c r="AV73" s="212"/>
      <c r="AW73" s="213">
        <f t="shared" si="7"/>
        <v>0</v>
      </c>
      <c r="AX73" s="214"/>
      <c r="AY73" s="215"/>
      <c r="AZ73" s="216"/>
      <c r="BA73" s="216"/>
      <c r="BB73" s="216"/>
      <c r="BC73" s="216"/>
      <c r="BD73" s="217"/>
    </row>
    <row r="74" spans="1:56" ht="39.950000000000003" customHeight="1" x14ac:dyDescent="0.4">
      <c r="A74" s="71"/>
      <c r="B74" s="86">
        <f t="shared" si="4"/>
        <v>61</v>
      </c>
      <c r="C74" s="201"/>
      <c r="D74" s="202"/>
      <c r="E74" s="203"/>
      <c r="F74" s="204"/>
      <c r="G74" s="205"/>
      <c r="H74" s="206"/>
      <c r="I74" s="206"/>
      <c r="J74" s="206"/>
      <c r="K74" s="207"/>
      <c r="L74" s="208"/>
      <c r="M74" s="209"/>
      <c r="N74" s="209"/>
      <c r="O74" s="210"/>
      <c r="P74" s="134"/>
      <c r="Q74" s="135"/>
      <c r="R74" s="135"/>
      <c r="S74" s="135"/>
      <c r="T74" s="135"/>
      <c r="U74" s="135"/>
      <c r="V74" s="136"/>
      <c r="W74" s="134"/>
      <c r="X74" s="135"/>
      <c r="Y74" s="135"/>
      <c r="Z74" s="135"/>
      <c r="AA74" s="135"/>
      <c r="AB74" s="135"/>
      <c r="AC74" s="136"/>
      <c r="AD74" s="134"/>
      <c r="AE74" s="135"/>
      <c r="AF74" s="135"/>
      <c r="AG74" s="135"/>
      <c r="AH74" s="135"/>
      <c r="AI74" s="135"/>
      <c r="AJ74" s="136"/>
      <c r="AK74" s="134"/>
      <c r="AL74" s="135"/>
      <c r="AM74" s="135"/>
      <c r="AN74" s="135"/>
      <c r="AO74" s="135"/>
      <c r="AP74" s="135"/>
      <c r="AQ74" s="136"/>
      <c r="AR74" s="134"/>
      <c r="AS74" s="135"/>
      <c r="AT74" s="136"/>
      <c r="AU74" s="211">
        <f t="shared" si="6"/>
        <v>0</v>
      </c>
      <c r="AV74" s="212"/>
      <c r="AW74" s="213">
        <f t="shared" si="7"/>
        <v>0</v>
      </c>
      <c r="AX74" s="214"/>
      <c r="AY74" s="215"/>
      <c r="AZ74" s="216"/>
      <c r="BA74" s="216"/>
      <c r="BB74" s="216"/>
      <c r="BC74" s="216"/>
      <c r="BD74" s="217"/>
    </row>
    <row r="75" spans="1:56" ht="39.950000000000003" customHeight="1" x14ac:dyDescent="0.4">
      <c r="A75" s="71"/>
      <c r="B75" s="86">
        <f t="shared" si="4"/>
        <v>62</v>
      </c>
      <c r="C75" s="201"/>
      <c r="D75" s="202"/>
      <c r="E75" s="203"/>
      <c r="F75" s="204"/>
      <c r="G75" s="205"/>
      <c r="H75" s="206"/>
      <c r="I75" s="206"/>
      <c r="J75" s="206"/>
      <c r="K75" s="207"/>
      <c r="L75" s="208"/>
      <c r="M75" s="209"/>
      <c r="N75" s="209"/>
      <c r="O75" s="210"/>
      <c r="P75" s="134"/>
      <c r="Q75" s="135"/>
      <c r="R75" s="135"/>
      <c r="S75" s="135"/>
      <c r="T75" s="135"/>
      <c r="U75" s="135"/>
      <c r="V75" s="136"/>
      <c r="W75" s="134"/>
      <c r="X75" s="135"/>
      <c r="Y75" s="135"/>
      <c r="Z75" s="135"/>
      <c r="AA75" s="135"/>
      <c r="AB75" s="135"/>
      <c r="AC75" s="136"/>
      <c r="AD75" s="134"/>
      <c r="AE75" s="135"/>
      <c r="AF75" s="135"/>
      <c r="AG75" s="135"/>
      <c r="AH75" s="135"/>
      <c r="AI75" s="135"/>
      <c r="AJ75" s="136"/>
      <c r="AK75" s="134"/>
      <c r="AL75" s="135"/>
      <c r="AM75" s="135"/>
      <c r="AN75" s="135"/>
      <c r="AO75" s="135"/>
      <c r="AP75" s="135"/>
      <c r="AQ75" s="136"/>
      <c r="AR75" s="134"/>
      <c r="AS75" s="135"/>
      <c r="AT75" s="136"/>
      <c r="AU75" s="211">
        <f t="shared" si="6"/>
        <v>0</v>
      </c>
      <c r="AV75" s="212"/>
      <c r="AW75" s="213">
        <f t="shared" si="7"/>
        <v>0</v>
      </c>
      <c r="AX75" s="214"/>
      <c r="AY75" s="215"/>
      <c r="AZ75" s="216"/>
      <c r="BA75" s="216"/>
      <c r="BB75" s="216"/>
      <c r="BC75" s="216"/>
      <c r="BD75" s="217"/>
    </row>
    <row r="76" spans="1:56" ht="39.950000000000003" customHeight="1" x14ac:dyDescent="0.4">
      <c r="A76" s="71"/>
      <c r="B76" s="86">
        <f t="shared" si="4"/>
        <v>63</v>
      </c>
      <c r="C76" s="201"/>
      <c r="D76" s="202"/>
      <c r="E76" s="203"/>
      <c r="F76" s="204"/>
      <c r="G76" s="205"/>
      <c r="H76" s="206"/>
      <c r="I76" s="206"/>
      <c r="J76" s="206"/>
      <c r="K76" s="207"/>
      <c r="L76" s="208"/>
      <c r="M76" s="209"/>
      <c r="N76" s="209"/>
      <c r="O76" s="210"/>
      <c r="P76" s="134"/>
      <c r="Q76" s="135"/>
      <c r="R76" s="135"/>
      <c r="S76" s="135"/>
      <c r="T76" s="135"/>
      <c r="U76" s="135"/>
      <c r="V76" s="136"/>
      <c r="W76" s="134"/>
      <c r="X76" s="135"/>
      <c r="Y76" s="135"/>
      <c r="Z76" s="135"/>
      <c r="AA76" s="135"/>
      <c r="AB76" s="135"/>
      <c r="AC76" s="136"/>
      <c r="AD76" s="134"/>
      <c r="AE76" s="135"/>
      <c r="AF76" s="135"/>
      <c r="AG76" s="135"/>
      <c r="AH76" s="135"/>
      <c r="AI76" s="135"/>
      <c r="AJ76" s="136"/>
      <c r="AK76" s="134"/>
      <c r="AL76" s="135"/>
      <c r="AM76" s="135"/>
      <c r="AN76" s="135"/>
      <c r="AO76" s="135"/>
      <c r="AP76" s="135"/>
      <c r="AQ76" s="136"/>
      <c r="AR76" s="134"/>
      <c r="AS76" s="135"/>
      <c r="AT76" s="136"/>
      <c r="AU76" s="211">
        <f t="shared" si="6"/>
        <v>0</v>
      </c>
      <c r="AV76" s="212"/>
      <c r="AW76" s="213">
        <f t="shared" si="7"/>
        <v>0</v>
      </c>
      <c r="AX76" s="214"/>
      <c r="AY76" s="215"/>
      <c r="AZ76" s="216"/>
      <c r="BA76" s="216"/>
      <c r="BB76" s="216"/>
      <c r="BC76" s="216"/>
      <c r="BD76" s="217"/>
    </row>
    <row r="77" spans="1:56" ht="39.950000000000003" customHeight="1" x14ac:dyDescent="0.4">
      <c r="A77" s="71"/>
      <c r="B77" s="86">
        <f t="shared" si="4"/>
        <v>64</v>
      </c>
      <c r="C77" s="201"/>
      <c r="D77" s="202"/>
      <c r="E77" s="203"/>
      <c r="F77" s="204"/>
      <c r="G77" s="205"/>
      <c r="H77" s="206"/>
      <c r="I77" s="206"/>
      <c r="J77" s="206"/>
      <c r="K77" s="207"/>
      <c r="L77" s="208"/>
      <c r="M77" s="209"/>
      <c r="N77" s="209"/>
      <c r="O77" s="210"/>
      <c r="P77" s="134"/>
      <c r="Q77" s="135"/>
      <c r="R77" s="135"/>
      <c r="S77" s="135"/>
      <c r="T77" s="135"/>
      <c r="U77" s="135"/>
      <c r="V77" s="136"/>
      <c r="W77" s="134"/>
      <c r="X77" s="135"/>
      <c r="Y77" s="135"/>
      <c r="Z77" s="135"/>
      <c r="AA77" s="135"/>
      <c r="AB77" s="135"/>
      <c r="AC77" s="136"/>
      <c r="AD77" s="134"/>
      <c r="AE77" s="135"/>
      <c r="AF77" s="135"/>
      <c r="AG77" s="135"/>
      <c r="AH77" s="135"/>
      <c r="AI77" s="135"/>
      <c r="AJ77" s="136"/>
      <c r="AK77" s="134"/>
      <c r="AL77" s="135"/>
      <c r="AM77" s="135"/>
      <c r="AN77" s="135"/>
      <c r="AO77" s="135"/>
      <c r="AP77" s="135"/>
      <c r="AQ77" s="136"/>
      <c r="AR77" s="134"/>
      <c r="AS77" s="135"/>
      <c r="AT77" s="136"/>
      <c r="AU77" s="211">
        <f t="shared" si="6"/>
        <v>0</v>
      </c>
      <c r="AV77" s="212"/>
      <c r="AW77" s="213">
        <f t="shared" si="7"/>
        <v>0</v>
      </c>
      <c r="AX77" s="214"/>
      <c r="AY77" s="215"/>
      <c r="AZ77" s="216"/>
      <c r="BA77" s="216"/>
      <c r="BB77" s="216"/>
      <c r="BC77" s="216"/>
      <c r="BD77" s="217"/>
    </row>
    <row r="78" spans="1:56" ht="39.950000000000003" customHeight="1" x14ac:dyDescent="0.4">
      <c r="A78" s="71"/>
      <c r="B78" s="86">
        <f t="shared" si="4"/>
        <v>65</v>
      </c>
      <c r="C78" s="201"/>
      <c r="D78" s="202"/>
      <c r="E78" s="203"/>
      <c r="F78" s="204"/>
      <c r="G78" s="205"/>
      <c r="H78" s="206"/>
      <c r="I78" s="206"/>
      <c r="J78" s="206"/>
      <c r="K78" s="207"/>
      <c r="L78" s="208"/>
      <c r="M78" s="209"/>
      <c r="N78" s="209"/>
      <c r="O78" s="210"/>
      <c r="P78" s="134"/>
      <c r="Q78" s="135"/>
      <c r="R78" s="135"/>
      <c r="S78" s="135"/>
      <c r="T78" s="135"/>
      <c r="U78" s="135"/>
      <c r="V78" s="136"/>
      <c r="W78" s="134"/>
      <c r="X78" s="135"/>
      <c r="Y78" s="135"/>
      <c r="Z78" s="135"/>
      <c r="AA78" s="135"/>
      <c r="AB78" s="135"/>
      <c r="AC78" s="136"/>
      <c r="AD78" s="134"/>
      <c r="AE78" s="135"/>
      <c r="AF78" s="135"/>
      <c r="AG78" s="135"/>
      <c r="AH78" s="135"/>
      <c r="AI78" s="135"/>
      <c r="AJ78" s="136"/>
      <c r="AK78" s="134"/>
      <c r="AL78" s="135"/>
      <c r="AM78" s="135"/>
      <c r="AN78" s="135"/>
      <c r="AO78" s="135"/>
      <c r="AP78" s="135"/>
      <c r="AQ78" s="136"/>
      <c r="AR78" s="134"/>
      <c r="AS78" s="135"/>
      <c r="AT78" s="136"/>
      <c r="AU78" s="211">
        <f t="shared" si="6"/>
        <v>0</v>
      </c>
      <c r="AV78" s="212"/>
      <c r="AW78" s="213">
        <f t="shared" ref="AW78:AW113" si="8">IF($AZ$3="４週",AU78/4,IF($AZ$3="暦月",AU78/($AZ$7/7),""))</f>
        <v>0</v>
      </c>
      <c r="AX78" s="214"/>
      <c r="AY78" s="215"/>
      <c r="AZ78" s="216"/>
      <c r="BA78" s="216"/>
      <c r="BB78" s="216"/>
      <c r="BC78" s="216"/>
      <c r="BD78" s="217"/>
    </row>
    <row r="79" spans="1:56" ht="39.950000000000003" customHeight="1" x14ac:dyDescent="0.4">
      <c r="A79" s="71"/>
      <c r="B79" s="86">
        <f t="shared" si="4"/>
        <v>66</v>
      </c>
      <c r="C79" s="201"/>
      <c r="D79" s="202"/>
      <c r="E79" s="203"/>
      <c r="F79" s="204"/>
      <c r="G79" s="205"/>
      <c r="H79" s="206"/>
      <c r="I79" s="206"/>
      <c r="J79" s="206"/>
      <c r="K79" s="207"/>
      <c r="L79" s="208"/>
      <c r="M79" s="209"/>
      <c r="N79" s="209"/>
      <c r="O79" s="210"/>
      <c r="P79" s="134"/>
      <c r="Q79" s="135"/>
      <c r="R79" s="135"/>
      <c r="S79" s="135"/>
      <c r="T79" s="135"/>
      <c r="U79" s="135"/>
      <c r="V79" s="136"/>
      <c r="W79" s="134"/>
      <c r="X79" s="135"/>
      <c r="Y79" s="135"/>
      <c r="Z79" s="135"/>
      <c r="AA79" s="135"/>
      <c r="AB79" s="135"/>
      <c r="AC79" s="136"/>
      <c r="AD79" s="134"/>
      <c r="AE79" s="135"/>
      <c r="AF79" s="135"/>
      <c r="AG79" s="135"/>
      <c r="AH79" s="135"/>
      <c r="AI79" s="135"/>
      <c r="AJ79" s="136"/>
      <c r="AK79" s="134"/>
      <c r="AL79" s="135"/>
      <c r="AM79" s="135"/>
      <c r="AN79" s="135"/>
      <c r="AO79" s="135"/>
      <c r="AP79" s="135"/>
      <c r="AQ79" s="136"/>
      <c r="AR79" s="134"/>
      <c r="AS79" s="135"/>
      <c r="AT79" s="136"/>
      <c r="AU79" s="211">
        <f t="shared" si="6"/>
        <v>0</v>
      </c>
      <c r="AV79" s="212"/>
      <c r="AW79" s="213">
        <f t="shared" si="8"/>
        <v>0</v>
      </c>
      <c r="AX79" s="214"/>
      <c r="AY79" s="215"/>
      <c r="AZ79" s="216"/>
      <c r="BA79" s="216"/>
      <c r="BB79" s="216"/>
      <c r="BC79" s="216"/>
      <c r="BD79" s="217"/>
    </row>
    <row r="80" spans="1:56" ht="39.950000000000003" customHeight="1" x14ac:dyDescent="0.4">
      <c r="A80" s="71"/>
      <c r="B80" s="86">
        <f t="shared" si="4"/>
        <v>67</v>
      </c>
      <c r="C80" s="201"/>
      <c r="D80" s="202"/>
      <c r="E80" s="203"/>
      <c r="F80" s="204"/>
      <c r="G80" s="205"/>
      <c r="H80" s="206"/>
      <c r="I80" s="206"/>
      <c r="J80" s="206"/>
      <c r="K80" s="207"/>
      <c r="L80" s="208"/>
      <c r="M80" s="209"/>
      <c r="N80" s="209"/>
      <c r="O80" s="210"/>
      <c r="P80" s="134"/>
      <c r="Q80" s="135"/>
      <c r="R80" s="135"/>
      <c r="S80" s="135"/>
      <c r="T80" s="135"/>
      <c r="U80" s="135"/>
      <c r="V80" s="136"/>
      <c r="W80" s="134"/>
      <c r="X80" s="135"/>
      <c r="Y80" s="135"/>
      <c r="Z80" s="135"/>
      <c r="AA80" s="135"/>
      <c r="AB80" s="135"/>
      <c r="AC80" s="136"/>
      <c r="AD80" s="134"/>
      <c r="AE80" s="135"/>
      <c r="AF80" s="135"/>
      <c r="AG80" s="135"/>
      <c r="AH80" s="135"/>
      <c r="AI80" s="135"/>
      <c r="AJ80" s="136"/>
      <c r="AK80" s="134"/>
      <c r="AL80" s="135"/>
      <c r="AM80" s="135"/>
      <c r="AN80" s="135"/>
      <c r="AO80" s="135"/>
      <c r="AP80" s="135"/>
      <c r="AQ80" s="136"/>
      <c r="AR80" s="134"/>
      <c r="AS80" s="135"/>
      <c r="AT80" s="136"/>
      <c r="AU80" s="211">
        <f t="shared" si="6"/>
        <v>0</v>
      </c>
      <c r="AV80" s="212"/>
      <c r="AW80" s="213">
        <f t="shared" si="8"/>
        <v>0</v>
      </c>
      <c r="AX80" s="214"/>
      <c r="AY80" s="215"/>
      <c r="AZ80" s="216"/>
      <c r="BA80" s="216"/>
      <c r="BB80" s="216"/>
      <c r="BC80" s="216"/>
      <c r="BD80" s="217"/>
    </row>
    <row r="81" spans="1:56" ht="39.950000000000003" customHeight="1" x14ac:dyDescent="0.4">
      <c r="A81" s="71"/>
      <c r="B81" s="86">
        <f t="shared" si="4"/>
        <v>68</v>
      </c>
      <c r="C81" s="201"/>
      <c r="D81" s="202"/>
      <c r="E81" s="203"/>
      <c r="F81" s="204"/>
      <c r="G81" s="205"/>
      <c r="H81" s="206"/>
      <c r="I81" s="206"/>
      <c r="J81" s="206"/>
      <c r="K81" s="207"/>
      <c r="L81" s="208"/>
      <c r="M81" s="209"/>
      <c r="N81" s="209"/>
      <c r="O81" s="210"/>
      <c r="P81" s="134"/>
      <c r="Q81" s="135"/>
      <c r="R81" s="135"/>
      <c r="S81" s="135"/>
      <c r="T81" s="135"/>
      <c r="U81" s="135"/>
      <c r="V81" s="136"/>
      <c r="W81" s="134"/>
      <c r="X81" s="135"/>
      <c r="Y81" s="135"/>
      <c r="Z81" s="135"/>
      <c r="AA81" s="135"/>
      <c r="AB81" s="135"/>
      <c r="AC81" s="136"/>
      <c r="AD81" s="134"/>
      <c r="AE81" s="135"/>
      <c r="AF81" s="135"/>
      <c r="AG81" s="135"/>
      <c r="AH81" s="135"/>
      <c r="AI81" s="135"/>
      <c r="AJ81" s="136"/>
      <c r="AK81" s="134"/>
      <c r="AL81" s="135"/>
      <c r="AM81" s="135"/>
      <c r="AN81" s="135"/>
      <c r="AO81" s="135"/>
      <c r="AP81" s="135"/>
      <c r="AQ81" s="136"/>
      <c r="AR81" s="134"/>
      <c r="AS81" s="135"/>
      <c r="AT81" s="136"/>
      <c r="AU81" s="211">
        <f t="shared" si="6"/>
        <v>0</v>
      </c>
      <c r="AV81" s="212"/>
      <c r="AW81" s="213">
        <f t="shared" si="8"/>
        <v>0</v>
      </c>
      <c r="AX81" s="214"/>
      <c r="AY81" s="215"/>
      <c r="AZ81" s="216"/>
      <c r="BA81" s="216"/>
      <c r="BB81" s="216"/>
      <c r="BC81" s="216"/>
      <c r="BD81" s="217"/>
    </row>
    <row r="82" spans="1:56" ht="39.950000000000003" customHeight="1" x14ac:dyDescent="0.4">
      <c r="A82" s="71"/>
      <c r="B82" s="86">
        <f t="shared" si="4"/>
        <v>69</v>
      </c>
      <c r="C82" s="201"/>
      <c r="D82" s="202"/>
      <c r="E82" s="203"/>
      <c r="F82" s="204"/>
      <c r="G82" s="205"/>
      <c r="H82" s="206"/>
      <c r="I82" s="206"/>
      <c r="J82" s="206"/>
      <c r="K82" s="207"/>
      <c r="L82" s="208"/>
      <c r="M82" s="209"/>
      <c r="N82" s="209"/>
      <c r="O82" s="210"/>
      <c r="P82" s="134"/>
      <c r="Q82" s="135"/>
      <c r="R82" s="135"/>
      <c r="S82" s="135"/>
      <c r="T82" s="135"/>
      <c r="U82" s="135"/>
      <c r="V82" s="136"/>
      <c r="W82" s="134"/>
      <c r="X82" s="135"/>
      <c r="Y82" s="135"/>
      <c r="Z82" s="135"/>
      <c r="AA82" s="135"/>
      <c r="AB82" s="135"/>
      <c r="AC82" s="136"/>
      <c r="AD82" s="134"/>
      <c r="AE82" s="135"/>
      <c r="AF82" s="135"/>
      <c r="AG82" s="135"/>
      <c r="AH82" s="135"/>
      <c r="AI82" s="135"/>
      <c r="AJ82" s="136"/>
      <c r="AK82" s="134"/>
      <c r="AL82" s="135"/>
      <c r="AM82" s="135"/>
      <c r="AN82" s="135"/>
      <c r="AO82" s="135"/>
      <c r="AP82" s="135"/>
      <c r="AQ82" s="136"/>
      <c r="AR82" s="134"/>
      <c r="AS82" s="135"/>
      <c r="AT82" s="136"/>
      <c r="AU82" s="211">
        <f t="shared" si="6"/>
        <v>0</v>
      </c>
      <c r="AV82" s="212"/>
      <c r="AW82" s="213">
        <f t="shared" si="8"/>
        <v>0</v>
      </c>
      <c r="AX82" s="214"/>
      <c r="AY82" s="215"/>
      <c r="AZ82" s="216"/>
      <c r="BA82" s="216"/>
      <c r="BB82" s="216"/>
      <c r="BC82" s="216"/>
      <c r="BD82" s="217"/>
    </row>
    <row r="83" spans="1:56" ht="39.950000000000003" customHeight="1" x14ac:dyDescent="0.4">
      <c r="A83" s="71"/>
      <c r="B83" s="86">
        <f t="shared" si="4"/>
        <v>70</v>
      </c>
      <c r="C83" s="201"/>
      <c r="D83" s="202"/>
      <c r="E83" s="203"/>
      <c r="F83" s="204"/>
      <c r="G83" s="205"/>
      <c r="H83" s="206"/>
      <c r="I83" s="206"/>
      <c r="J83" s="206"/>
      <c r="K83" s="207"/>
      <c r="L83" s="208"/>
      <c r="M83" s="209"/>
      <c r="N83" s="209"/>
      <c r="O83" s="210"/>
      <c r="P83" s="134"/>
      <c r="Q83" s="135"/>
      <c r="R83" s="135"/>
      <c r="S83" s="135"/>
      <c r="T83" s="135"/>
      <c r="U83" s="135"/>
      <c r="V83" s="136"/>
      <c r="W83" s="134"/>
      <c r="X83" s="135"/>
      <c r="Y83" s="135"/>
      <c r="Z83" s="135"/>
      <c r="AA83" s="135"/>
      <c r="AB83" s="135"/>
      <c r="AC83" s="136"/>
      <c r="AD83" s="134"/>
      <c r="AE83" s="135"/>
      <c r="AF83" s="135"/>
      <c r="AG83" s="135"/>
      <c r="AH83" s="135"/>
      <c r="AI83" s="135"/>
      <c r="AJ83" s="136"/>
      <c r="AK83" s="134"/>
      <c r="AL83" s="135"/>
      <c r="AM83" s="135"/>
      <c r="AN83" s="135"/>
      <c r="AO83" s="135"/>
      <c r="AP83" s="135"/>
      <c r="AQ83" s="136"/>
      <c r="AR83" s="134"/>
      <c r="AS83" s="135"/>
      <c r="AT83" s="136"/>
      <c r="AU83" s="211">
        <f t="shared" si="6"/>
        <v>0</v>
      </c>
      <c r="AV83" s="212"/>
      <c r="AW83" s="213">
        <f t="shared" si="8"/>
        <v>0</v>
      </c>
      <c r="AX83" s="214"/>
      <c r="AY83" s="215"/>
      <c r="AZ83" s="216"/>
      <c r="BA83" s="216"/>
      <c r="BB83" s="216"/>
      <c r="BC83" s="216"/>
      <c r="BD83" s="217"/>
    </row>
    <row r="84" spans="1:56" ht="39.950000000000003" customHeight="1" x14ac:dyDescent="0.4">
      <c r="A84" s="71"/>
      <c r="B84" s="86">
        <f t="shared" si="4"/>
        <v>71</v>
      </c>
      <c r="C84" s="201"/>
      <c r="D84" s="202"/>
      <c r="E84" s="203"/>
      <c r="F84" s="204"/>
      <c r="G84" s="205"/>
      <c r="H84" s="206"/>
      <c r="I84" s="206"/>
      <c r="J84" s="206"/>
      <c r="K84" s="207"/>
      <c r="L84" s="208"/>
      <c r="M84" s="209"/>
      <c r="N84" s="209"/>
      <c r="O84" s="210"/>
      <c r="P84" s="134"/>
      <c r="Q84" s="135"/>
      <c r="R84" s="135"/>
      <c r="S84" s="135"/>
      <c r="T84" s="135"/>
      <c r="U84" s="135"/>
      <c r="V84" s="136"/>
      <c r="W84" s="134"/>
      <c r="X84" s="135"/>
      <c r="Y84" s="135"/>
      <c r="Z84" s="135"/>
      <c r="AA84" s="135"/>
      <c r="AB84" s="135"/>
      <c r="AC84" s="136"/>
      <c r="AD84" s="134"/>
      <c r="AE84" s="135"/>
      <c r="AF84" s="135"/>
      <c r="AG84" s="135"/>
      <c r="AH84" s="135"/>
      <c r="AI84" s="135"/>
      <c r="AJ84" s="136"/>
      <c r="AK84" s="134"/>
      <c r="AL84" s="135"/>
      <c r="AM84" s="135"/>
      <c r="AN84" s="135"/>
      <c r="AO84" s="135"/>
      <c r="AP84" s="135"/>
      <c r="AQ84" s="136"/>
      <c r="AR84" s="134"/>
      <c r="AS84" s="135"/>
      <c r="AT84" s="136"/>
      <c r="AU84" s="211">
        <f t="shared" si="6"/>
        <v>0</v>
      </c>
      <c r="AV84" s="212"/>
      <c r="AW84" s="213">
        <f t="shared" si="8"/>
        <v>0</v>
      </c>
      <c r="AX84" s="214"/>
      <c r="AY84" s="215"/>
      <c r="AZ84" s="216"/>
      <c r="BA84" s="216"/>
      <c r="BB84" s="216"/>
      <c r="BC84" s="216"/>
      <c r="BD84" s="217"/>
    </row>
    <row r="85" spans="1:56" ht="39.950000000000003" customHeight="1" x14ac:dyDescent="0.4">
      <c r="A85" s="71"/>
      <c r="B85" s="86">
        <f t="shared" si="4"/>
        <v>72</v>
      </c>
      <c r="C85" s="201"/>
      <c r="D85" s="202"/>
      <c r="E85" s="203"/>
      <c r="F85" s="204"/>
      <c r="G85" s="205"/>
      <c r="H85" s="206"/>
      <c r="I85" s="206"/>
      <c r="J85" s="206"/>
      <c r="K85" s="207"/>
      <c r="L85" s="208"/>
      <c r="M85" s="209"/>
      <c r="N85" s="209"/>
      <c r="O85" s="210"/>
      <c r="P85" s="134"/>
      <c r="Q85" s="135"/>
      <c r="R85" s="135"/>
      <c r="S85" s="135"/>
      <c r="T85" s="135"/>
      <c r="U85" s="135"/>
      <c r="V85" s="136"/>
      <c r="W85" s="134"/>
      <c r="X85" s="135"/>
      <c r="Y85" s="135"/>
      <c r="Z85" s="135"/>
      <c r="AA85" s="135"/>
      <c r="AB85" s="135"/>
      <c r="AC85" s="136"/>
      <c r="AD85" s="134"/>
      <c r="AE85" s="135"/>
      <c r="AF85" s="135"/>
      <c r="AG85" s="135"/>
      <c r="AH85" s="135"/>
      <c r="AI85" s="135"/>
      <c r="AJ85" s="136"/>
      <c r="AK85" s="134"/>
      <c r="AL85" s="135"/>
      <c r="AM85" s="135"/>
      <c r="AN85" s="135"/>
      <c r="AO85" s="135"/>
      <c r="AP85" s="135"/>
      <c r="AQ85" s="136"/>
      <c r="AR85" s="134"/>
      <c r="AS85" s="135"/>
      <c r="AT85" s="136"/>
      <c r="AU85" s="211">
        <f t="shared" si="6"/>
        <v>0</v>
      </c>
      <c r="AV85" s="212"/>
      <c r="AW85" s="213">
        <f t="shared" si="8"/>
        <v>0</v>
      </c>
      <c r="AX85" s="214"/>
      <c r="AY85" s="215"/>
      <c r="AZ85" s="216"/>
      <c r="BA85" s="216"/>
      <c r="BB85" s="216"/>
      <c r="BC85" s="216"/>
      <c r="BD85" s="217"/>
    </row>
    <row r="86" spans="1:56" ht="39.950000000000003" customHeight="1" x14ac:dyDescent="0.4">
      <c r="A86" s="71"/>
      <c r="B86" s="86">
        <f t="shared" si="4"/>
        <v>73</v>
      </c>
      <c r="C86" s="201"/>
      <c r="D86" s="202"/>
      <c r="E86" s="203"/>
      <c r="F86" s="204"/>
      <c r="G86" s="205"/>
      <c r="H86" s="206"/>
      <c r="I86" s="206"/>
      <c r="J86" s="206"/>
      <c r="K86" s="207"/>
      <c r="L86" s="208"/>
      <c r="M86" s="209"/>
      <c r="N86" s="209"/>
      <c r="O86" s="210"/>
      <c r="P86" s="134"/>
      <c r="Q86" s="135"/>
      <c r="R86" s="135"/>
      <c r="S86" s="135"/>
      <c r="T86" s="135"/>
      <c r="U86" s="135"/>
      <c r="V86" s="136"/>
      <c r="W86" s="134"/>
      <c r="X86" s="135"/>
      <c r="Y86" s="135"/>
      <c r="Z86" s="135"/>
      <c r="AA86" s="135"/>
      <c r="AB86" s="135"/>
      <c r="AC86" s="136"/>
      <c r="AD86" s="134"/>
      <c r="AE86" s="135"/>
      <c r="AF86" s="135"/>
      <c r="AG86" s="135"/>
      <c r="AH86" s="135"/>
      <c r="AI86" s="135"/>
      <c r="AJ86" s="136"/>
      <c r="AK86" s="134"/>
      <c r="AL86" s="135"/>
      <c r="AM86" s="135"/>
      <c r="AN86" s="135"/>
      <c r="AO86" s="135"/>
      <c r="AP86" s="135"/>
      <c r="AQ86" s="136"/>
      <c r="AR86" s="134"/>
      <c r="AS86" s="135"/>
      <c r="AT86" s="136"/>
      <c r="AU86" s="211">
        <f t="shared" si="6"/>
        <v>0</v>
      </c>
      <c r="AV86" s="212"/>
      <c r="AW86" s="213">
        <f t="shared" si="8"/>
        <v>0</v>
      </c>
      <c r="AX86" s="214"/>
      <c r="AY86" s="215"/>
      <c r="AZ86" s="216"/>
      <c r="BA86" s="216"/>
      <c r="BB86" s="216"/>
      <c r="BC86" s="216"/>
      <c r="BD86" s="217"/>
    </row>
    <row r="87" spans="1:56" ht="39.950000000000003" customHeight="1" x14ac:dyDescent="0.4">
      <c r="A87" s="71"/>
      <c r="B87" s="86">
        <f t="shared" si="4"/>
        <v>74</v>
      </c>
      <c r="C87" s="201"/>
      <c r="D87" s="202"/>
      <c r="E87" s="203"/>
      <c r="F87" s="204"/>
      <c r="G87" s="205"/>
      <c r="H87" s="206"/>
      <c r="I87" s="206"/>
      <c r="J87" s="206"/>
      <c r="K87" s="207"/>
      <c r="L87" s="208"/>
      <c r="M87" s="209"/>
      <c r="N87" s="209"/>
      <c r="O87" s="210"/>
      <c r="P87" s="134"/>
      <c r="Q87" s="135"/>
      <c r="R87" s="135"/>
      <c r="S87" s="135"/>
      <c r="T87" s="135"/>
      <c r="U87" s="135"/>
      <c r="V87" s="136"/>
      <c r="W87" s="134"/>
      <c r="X87" s="135"/>
      <c r="Y87" s="135"/>
      <c r="Z87" s="135"/>
      <c r="AA87" s="135"/>
      <c r="AB87" s="135"/>
      <c r="AC87" s="136"/>
      <c r="AD87" s="134"/>
      <c r="AE87" s="135"/>
      <c r="AF87" s="135"/>
      <c r="AG87" s="135"/>
      <c r="AH87" s="135"/>
      <c r="AI87" s="135"/>
      <c r="AJ87" s="136"/>
      <c r="AK87" s="134"/>
      <c r="AL87" s="135"/>
      <c r="AM87" s="135"/>
      <c r="AN87" s="135"/>
      <c r="AO87" s="135"/>
      <c r="AP87" s="135"/>
      <c r="AQ87" s="136"/>
      <c r="AR87" s="134"/>
      <c r="AS87" s="135"/>
      <c r="AT87" s="136"/>
      <c r="AU87" s="211">
        <f t="shared" si="6"/>
        <v>0</v>
      </c>
      <c r="AV87" s="212"/>
      <c r="AW87" s="213">
        <f t="shared" si="8"/>
        <v>0</v>
      </c>
      <c r="AX87" s="214"/>
      <c r="AY87" s="215"/>
      <c r="AZ87" s="216"/>
      <c r="BA87" s="216"/>
      <c r="BB87" s="216"/>
      <c r="BC87" s="216"/>
      <c r="BD87" s="217"/>
    </row>
    <row r="88" spans="1:56" ht="39.950000000000003" customHeight="1" x14ac:dyDescent="0.4">
      <c r="A88" s="71"/>
      <c r="B88" s="86">
        <f t="shared" si="4"/>
        <v>75</v>
      </c>
      <c r="C88" s="201"/>
      <c r="D88" s="202"/>
      <c r="E88" s="203"/>
      <c r="F88" s="204"/>
      <c r="G88" s="205"/>
      <c r="H88" s="206"/>
      <c r="I88" s="206"/>
      <c r="J88" s="206"/>
      <c r="K88" s="207"/>
      <c r="L88" s="208"/>
      <c r="M88" s="209"/>
      <c r="N88" s="209"/>
      <c r="O88" s="210"/>
      <c r="P88" s="134"/>
      <c r="Q88" s="135"/>
      <c r="R88" s="135"/>
      <c r="S88" s="135"/>
      <c r="T88" s="135"/>
      <c r="U88" s="135"/>
      <c r="V88" s="136"/>
      <c r="W88" s="134"/>
      <c r="X88" s="135"/>
      <c r="Y88" s="135"/>
      <c r="Z88" s="135"/>
      <c r="AA88" s="135"/>
      <c r="AB88" s="135"/>
      <c r="AC88" s="136"/>
      <c r="AD88" s="134"/>
      <c r="AE88" s="135"/>
      <c r="AF88" s="135"/>
      <c r="AG88" s="135"/>
      <c r="AH88" s="135"/>
      <c r="AI88" s="135"/>
      <c r="AJ88" s="136"/>
      <c r="AK88" s="134"/>
      <c r="AL88" s="135"/>
      <c r="AM88" s="135"/>
      <c r="AN88" s="135"/>
      <c r="AO88" s="135"/>
      <c r="AP88" s="135"/>
      <c r="AQ88" s="136"/>
      <c r="AR88" s="134"/>
      <c r="AS88" s="135"/>
      <c r="AT88" s="136"/>
      <c r="AU88" s="211">
        <f t="shared" si="6"/>
        <v>0</v>
      </c>
      <c r="AV88" s="212"/>
      <c r="AW88" s="213">
        <f t="shared" si="8"/>
        <v>0</v>
      </c>
      <c r="AX88" s="214"/>
      <c r="AY88" s="215"/>
      <c r="AZ88" s="216"/>
      <c r="BA88" s="216"/>
      <c r="BB88" s="216"/>
      <c r="BC88" s="216"/>
      <c r="BD88" s="217"/>
    </row>
    <row r="89" spans="1:56" ht="39.950000000000003" customHeight="1" x14ac:dyDescent="0.4">
      <c r="A89" s="71"/>
      <c r="B89" s="86">
        <f t="shared" si="4"/>
        <v>76</v>
      </c>
      <c r="C89" s="201"/>
      <c r="D89" s="202"/>
      <c r="E89" s="203"/>
      <c r="F89" s="204"/>
      <c r="G89" s="205"/>
      <c r="H89" s="206"/>
      <c r="I89" s="206"/>
      <c r="J89" s="206"/>
      <c r="K89" s="207"/>
      <c r="L89" s="208"/>
      <c r="M89" s="209"/>
      <c r="N89" s="209"/>
      <c r="O89" s="210"/>
      <c r="P89" s="134"/>
      <c r="Q89" s="135"/>
      <c r="R89" s="135"/>
      <c r="S89" s="135"/>
      <c r="T89" s="135"/>
      <c r="U89" s="135"/>
      <c r="V89" s="136"/>
      <c r="W89" s="134"/>
      <c r="X89" s="135"/>
      <c r="Y89" s="135"/>
      <c r="Z89" s="135"/>
      <c r="AA89" s="135"/>
      <c r="AB89" s="135"/>
      <c r="AC89" s="136"/>
      <c r="AD89" s="134"/>
      <c r="AE89" s="135"/>
      <c r="AF89" s="135"/>
      <c r="AG89" s="135"/>
      <c r="AH89" s="135"/>
      <c r="AI89" s="135"/>
      <c r="AJ89" s="136"/>
      <c r="AK89" s="134"/>
      <c r="AL89" s="135"/>
      <c r="AM89" s="135"/>
      <c r="AN89" s="135"/>
      <c r="AO89" s="135"/>
      <c r="AP89" s="135"/>
      <c r="AQ89" s="136"/>
      <c r="AR89" s="134"/>
      <c r="AS89" s="135"/>
      <c r="AT89" s="136"/>
      <c r="AU89" s="211">
        <f t="shared" si="6"/>
        <v>0</v>
      </c>
      <c r="AV89" s="212"/>
      <c r="AW89" s="213">
        <f t="shared" si="8"/>
        <v>0</v>
      </c>
      <c r="AX89" s="214"/>
      <c r="AY89" s="215"/>
      <c r="AZ89" s="216"/>
      <c r="BA89" s="216"/>
      <c r="BB89" s="216"/>
      <c r="BC89" s="216"/>
      <c r="BD89" s="217"/>
    </row>
    <row r="90" spans="1:56" ht="39.950000000000003" customHeight="1" x14ac:dyDescent="0.4">
      <c r="A90" s="71"/>
      <c r="B90" s="86">
        <f t="shared" si="4"/>
        <v>77</v>
      </c>
      <c r="C90" s="201"/>
      <c r="D90" s="202"/>
      <c r="E90" s="203"/>
      <c r="F90" s="204"/>
      <c r="G90" s="205"/>
      <c r="H90" s="206"/>
      <c r="I90" s="206"/>
      <c r="J90" s="206"/>
      <c r="K90" s="207"/>
      <c r="L90" s="208"/>
      <c r="M90" s="209"/>
      <c r="N90" s="209"/>
      <c r="O90" s="210"/>
      <c r="P90" s="134"/>
      <c r="Q90" s="135"/>
      <c r="R90" s="135"/>
      <c r="S90" s="135"/>
      <c r="T90" s="135"/>
      <c r="U90" s="135"/>
      <c r="V90" s="136"/>
      <c r="W90" s="134"/>
      <c r="X90" s="135"/>
      <c r="Y90" s="135"/>
      <c r="Z90" s="135"/>
      <c r="AA90" s="135"/>
      <c r="AB90" s="135"/>
      <c r="AC90" s="136"/>
      <c r="AD90" s="134"/>
      <c r="AE90" s="135"/>
      <c r="AF90" s="135"/>
      <c r="AG90" s="135"/>
      <c r="AH90" s="135"/>
      <c r="AI90" s="135"/>
      <c r="AJ90" s="136"/>
      <c r="AK90" s="134"/>
      <c r="AL90" s="135"/>
      <c r="AM90" s="135"/>
      <c r="AN90" s="135"/>
      <c r="AO90" s="135"/>
      <c r="AP90" s="135"/>
      <c r="AQ90" s="136"/>
      <c r="AR90" s="134"/>
      <c r="AS90" s="135"/>
      <c r="AT90" s="136"/>
      <c r="AU90" s="211">
        <f t="shared" si="6"/>
        <v>0</v>
      </c>
      <c r="AV90" s="212"/>
      <c r="AW90" s="213">
        <f t="shared" si="8"/>
        <v>0</v>
      </c>
      <c r="AX90" s="214"/>
      <c r="AY90" s="215"/>
      <c r="AZ90" s="216"/>
      <c r="BA90" s="216"/>
      <c r="BB90" s="216"/>
      <c r="BC90" s="216"/>
      <c r="BD90" s="217"/>
    </row>
    <row r="91" spans="1:56" ht="39.950000000000003" customHeight="1" x14ac:dyDescent="0.4">
      <c r="A91" s="71"/>
      <c r="B91" s="86">
        <f t="shared" si="4"/>
        <v>78</v>
      </c>
      <c r="C91" s="201"/>
      <c r="D91" s="202"/>
      <c r="E91" s="203"/>
      <c r="F91" s="204"/>
      <c r="G91" s="205"/>
      <c r="H91" s="206"/>
      <c r="I91" s="206"/>
      <c r="J91" s="206"/>
      <c r="K91" s="207"/>
      <c r="L91" s="208"/>
      <c r="M91" s="209"/>
      <c r="N91" s="209"/>
      <c r="O91" s="210"/>
      <c r="P91" s="134"/>
      <c r="Q91" s="135"/>
      <c r="R91" s="135"/>
      <c r="S91" s="135"/>
      <c r="T91" s="135"/>
      <c r="U91" s="135"/>
      <c r="V91" s="136"/>
      <c r="W91" s="134"/>
      <c r="X91" s="135"/>
      <c r="Y91" s="135"/>
      <c r="Z91" s="135"/>
      <c r="AA91" s="135"/>
      <c r="AB91" s="135"/>
      <c r="AC91" s="136"/>
      <c r="AD91" s="134"/>
      <c r="AE91" s="135"/>
      <c r="AF91" s="135"/>
      <c r="AG91" s="135"/>
      <c r="AH91" s="135"/>
      <c r="AI91" s="135"/>
      <c r="AJ91" s="136"/>
      <c r="AK91" s="134"/>
      <c r="AL91" s="135"/>
      <c r="AM91" s="135"/>
      <c r="AN91" s="135"/>
      <c r="AO91" s="135"/>
      <c r="AP91" s="135"/>
      <c r="AQ91" s="136"/>
      <c r="AR91" s="134"/>
      <c r="AS91" s="135"/>
      <c r="AT91" s="136"/>
      <c r="AU91" s="211">
        <f t="shared" si="6"/>
        <v>0</v>
      </c>
      <c r="AV91" s="212"/>
      <c r="AW91" s="213">
        <f t="shared" si="8"/>
        <v>0</v>
      </c>
      <c r="AX91" s="214"/>
      <c r="AY91" s="215"/>
      <c r="AZ91" s="216"/>
      <c r="BA91" s="216"/>
      <c r="BB91" s="216"/>
      <c r="BC91" s="216"/>
      <c r="BD91" s="217"/>
    </row>
    <row r="92" spans="1:56" ht="39.950000000000003" customHeight="1" x14ac:dyDescent="0.4">
      <c r="A92" s="71"/>
      <c r="B92" s="86">
        <f t="shared" si="4"/>
        <v>79</v>
      </c>
      <c r="C92" s="201"/>
      <c r="D92" s="202"/>
      <c r="E92" s="203"/>
      <c r="F92" s="204"/>
      <c r="G92" s="205"/>
      <c r="H92" s="206"/>
      <c r="I92" s="206"/>
      <c r="J92" s="206"/>
      <c r="K92" s="207"/>
      <c r="L92" s="208"/>
      <c r="M92" s="209"/>
      <c r="N92" s="209"/>
      <c r="O92" s="210"/>
      <c r="P92" s="134"/>
      <c r="Q92" s="135"/>
      <c r="R92" s="135"/>
      <c r="S92" s="135"/>
      <c r="T92" s="135"/>
      <c r="U92" s="135"/>
      <c r="V92" s="136"/>
      <c r="W92" s="134"/>
      <c r="X92" s="135"/>
      <c r="Y92" s="135"/>
      <c r="Z92" s="135"/>
      <c r="AA92" s="135"/>
      <c r="AB92" s="135"/>
      <c r="AC92" s="136"/>
      <c r="AD92" s="134"/>
      <c r="AE92" s="135"/>
      <c r="AF92" s="135"/>
      <c r="AG92" s="135"/>
      <c r="AH92" s="135"/>
      <c r="AI92" s="135"/>
      <c r="AJ92" s="136"/>
      <c r="AK92" s="134"/>
      <c r="AL92" s="135"/>
      <c r="AM92" s="135"/>
      <c r="AN92" s="135"/>
      <c r="AO92" s="135"/>
      <c r="AP92" s="135"/>
      <c r="AQ92" s="136"/>
      <c r="AR92" s="134"/>
      <c r="AS92" s="135"/>
      <c r="AT92" s="136"/>
      <c r="AU92" s="211">
        <f t="shared" si="6"/>
        <v>0</v>
      </c>
      <c r="AV92" s="212"/>
      <c r="AW92" s="213">
        <f t="shared" si="8"/>
        <v>0</v>
      </c>
      <c r="AX92" s="214"/>
      <c r="AY92" s="215"/>
      <c r="AZ92" s="216"/>
      <c r="BA92" s="216"/>
      <c r="BB92" s="216"/>
      <c r="BC92" s="216"/>
      <c r="BD92" s="217"/>
    </row>
    <row r="93" spans="1:56" ht="39.950000000000003" customHeight="1" x14ac:dyDescent="0.4">
      <c r="A93" s="71"/>
      <c r="B93" s="86">
        <f t="shared" si="4"/>
        <v>80</v>
      </c>
      <c r="C93" s="201"/>
      <c r="D93" s="202"/>
      <c r="E93" s="203"/>
      <c r="F93" s="204"/>
      <c r="G93" s="205"/>
      <c r="H93" s="206"/>
      <c r="I93" s="206"/>
      <c r="J93" s="206"/>
      <c r="K93" s="207"/>
      <c r="L93" s="208"/>
      <c r="M93" s="209"/>
      <c r="N93" s="209"/>
      <c r="O93" s="210"/>
      <c r="P93" s="134"/>
      <c r="Q93" s="135"/>
      <c r="R93" s="135"/>
      <c r="S93" s="135"/>
      <c r="T93" s="135"/>
      <c r="U93" s="135"/>
      <c r="V93" s="136"/>
      <c r="W93" s="134"/>
      <c r="X93" s="135"/>
      <c r="Y93" s="135"/>
      <c r="Z93" s="135"/>
      <c r="AA93" s="135"/>
      <c r="AB93" s="135"/>
      <c r="AC93" s="136"/>
      <c r="AD93" s="134"/>
      <c r="AE93" s="135"/>
      <c r="AF93" s="135"/>
      <c r="AG93" s="135"/>
      <c r="AH93" s="135"/>
      <c r="AI93" s="135"/>
      <c r="AJ93" s="136"/>
      <c r="AK93" s="134"/>
      <c r="AL93" s="135"/>
      <c r="AM93" s="135"/>
      <c r="AN93" s="135"/>
      <c r="AO93" s="135"/>
      <c r="AP93" s="135"/>
      <c r="AQ93" s="136"/>
      <c r="AR93" s="134"/>
      <c r="AS93" s="135"/>
      <c r="AT93" s="136"/>
      <c r="AU93" s="211">
        <f t="shared" si="6"/>
        <v>0</v>
      </c>
      <c r="AV93" s="212"/>
      <c r="AW93" s="213">
        <f t="shared" si="8"/>
        <v>0</v>
      </c>
      <c r="AX93" s="214"/>
      <c r="AY93" s="215"/>
      <c r="AZ93" s="216"/>
      <c r="BA93" s="216"/>
      <c r="BB93" s="216"/>
      <c r="BC93" s="216"/>
      <c r="BD93" s="217"/>
    </row>
    <row r="94" spans="1:56" ht="39.950000000000003" customHeight="1" x14ac:dyDescent="0.4">
      <c r="A94" s="71"/>
      <c r="B94" s="86">
        <f t="shared" si="4"/>
        <v>81</v>
      </c>
      <c r="C94" s="201"/>
      <c r="D94" s="202"/>
      <c r="E94" s="203"/>
      <c r="F94" s="204"/>
      <c r="G94" s="205"/>
      <c r="H94" s="206"/>
      <c r="I94" s="206"/>
      <c r="J94" s="206"/>
      <c r="K94" s="207"/>
      <c r="L94" s="208"/>
      <c r="M94" s="209"/>
      <c r="N94" s="209"/>
      <c r="O94" s="210"/>
      <c r="P94" s="134"/>
      <c r="Q94" s="135"/>
      <c r="R94" s="135"/>
      <c r="S94" s="135"/>
      <c r="T94" s="135"/>
      <c r="U94" s="135"/>
      <c r="V94" s="136"/>
      <c r="W94" s="134"/>
      <c r="X94" s="135"/>
      <c r="Y94" s="135"/>
      <c r="Z94" s="135"/>
      <c r="AA94" s="135"/>
      <c r="AB94" s="135"/>
      <c r="AC94" s="136"/>
      <c r="AD94" s="134"/>
      <c r="AE94" s="135"/>
      <c r="AF94" s="135"/>
      <c r="AG94" s="135"/>
      <c r="AH94" s="135"/>
      <c r="AI94" s="135"/>
      <c r="AJ94" s="136"/>
      <c r="AK94" s="134"/>
      <c r="AL94" s="135"/>
      <c r="AM94" s="135"/>
      <c r="AN94" s="135"/>
      <c r="AO94" s="135"/>
      <c r="AP94" s="135"/>
      <c r="AQ94" s="136"/>
      <c r="AR94" s="134"/>
      <c r="AS94" s="135"/>
      <c r="AT94" s="136"/>
      <c r="AU94" s="211">
        <f t="shared" si="6"/>
        <v>0</v>
      </c>
      <c r="AV94" s="212"/>
      <c r="AW94" s="213">
        <f t="shared" si="8"/>
        <v>0</v>
      </c>
      <c r="AX94" s="214"/>
      <c r="AY94" s="215"/>
      <c r="AZ94" s="216"/>
      <c r="BA94" s="216"/>
      <c r="BB94" s="216"/>
      <c r="BC94" s="216"/>
      <c r="BD94" s="217"/>
    </row>
    <row r="95" spans="1:56" ht="39.950000000000003" customHeight="1" x14ac:dyDescent="0.4">
      <c r="A95" s="71"/>
      <c r="B95" s="86">
        <f t="shared" ref="B95:B113" si="9">B94+1</f>
        <v>82</v>
      </c>
      <c r="C95" s="201"/>
      <c r="D95" s="202"/>
      <c r="E95" s="203"/>
      <c r="F95" s="204"/>
      <c r="G95" s="205"/>
      <c r="H95" s="206"/>
      <c r="I95" s="206"/>
      <c r="J95" s="206"/>
      <c r="K95" s="207"/>
      <c r="L95" s="208"/>
      <c r="M95" s="209"/>
      <c r="N95" s="209"/>
      <c r="O95" s="210"/>
      <c r="P95" s="134"/>
      <c r="Q95" s="135"/>
      <c r="R95" s="135"/>
      <c r="S95" s="135"/>
      <c r="T95" s="135"/>
      <c r="U95" s="135"/>
      <c r="V95" s="136"/>
      <c r="W95" s="134"/>
      <c r="X95" s="135"/>
      <c r="Y95" s="135"/>
      <c r="Z95" s="135"/>
      <c r="AA95" s="135"/>
      <c r="AB95" s="135"/>
      <c r="AC95" s="136"/>
      <c r="AD95" s="134"/>
      <c r="AE95" s="135"/>
      <c r="AF95" s="135"/>
      <c r="AG95" s="135"/>
      <c r="AH95" s="135"/>
      <c r="AI95" s="135"/>
      <c r="AJ95" s="136"/>
      <c r="AK95" s="134"/>
      <c r="AL95" s="135"/>
      <c r="AM95" s="135"/>
      <c r="AN95" s="135"/>
      <c r="AO95" s="135"/>
      <c r="AP95" s="135"/>
      <c r="AQ95" s="136"/>
      <c r="AR95" s="134"/>
      <c r="AS95" s="135"/>
      <c r="AT95" s="136"/>
      <c r="AU95" s="211">
        <f t="shared" si="6"/>
        <v>0</v>
      </c>
      <c r="AV95" s="212"/>
      <c r="AW95" s="213">
        <f t="shared" si="8"/>
        <v>0</v>
      </c>
      <c r="AX95" s="214"/>
      <c r="AY95" s="215"/>
      <c r="AZ95" s="216"/>
      <c r="BA95" s="216"/>
      <c r="BB95" s="216"/>
      <c r="BC95" s="216"/>
      <c r="BD95" s="217"/>
    </row>
    <row r="96" spans="1:56" ht="39.950000000000003" customHeight="1" x14ac:dyDescent="0.4">
      <c r="A96" s="71"/>
      <c r="B96" s="86">
        <f t="shared" si="9"/>
        <v>83</v>
      </c>
      <c r="C96" s="201"/>
      <c r="D96" s="202"/>
      <c r="E96" s="203"/>
      <c r="F96" s="204"/>
      <c r="G96" s="205"/>
      <c r="H96" s="206"/>
      <c r="I96" s="206"/>
      <c r="J96" s="206"/>
      <c r="K96" s="207"/>
      <c r="L96" s="208"/>
      <c r="M96" s="209"/>
      <c r="N96" s="209"/>
      <c r="O96" s="210"/>
      <c r="P96" s="134"/>
      <c r="Q96" s="135"/>
      <c r="R96" s="135"/>
      <c r="S96" s="135"/>
      <c r="T96" s="135"/>
      <c r="U96" s="135"/>
      <c r="V96" s="136"/>
      <c r="W96" s="134"/>
      <c r="X96" s="135"/>
      <c r="Y96" s="135"/>
      <c r="Z96" s="135"/>
      <c r="AA96" s="135"/>
      <c r="AB96" s="135"/>
      <c r="AC96" s="136"/>
      <c r="AD96" s="134"/>
      <c r="AE96" s="135"/>
      <c r="AF96" s="135"/>
      <c r="AG96" s="135"/>
      <c r="AH96" s="135"/>
      <c r="AI96" s="135"/>
      <c r="AJ96" s="136"/>
      <c r="AK96" s="134"/>
      <c r="AL96" s="135"/>
      <c r="AM96" s="135"/>
      <c r="AN96" s="135"/>
      <c r="AO96" s="135"/>
      <c r="AP96" s="135"/>
      <c r="AQ96" s="136"/>
      <c r="AR96" s="134"/>
      <c r="AS96" s="135"/>
      <c r="AT96" s="136"/>
      <c r="AU96" s="211">
        <f t="shared" ref="AU96:AU112" si="10">IF($AZ$3="４週",SUM(P96:AQ96),IF($AZ$3="暦月",SUM(P96:AT96),""))</f>
        <v>0</v>
      </c>
      <c r="AV96" s="212"/>
      <c r="AW96" s="213">
        <f t="shared" si="8"/>
        <v>0</v>
      </c>
      <c r="AX96" s="214"/>
      <c r="AY96" s="215"/>
      <c r="AZ96" s="216"/>
      <c r="BA96" s="216"/>
      <c r="BB96" s="216"/>
      <c r="BC96" s="216"/>
      <c r="BD96" s="217"/>
    </row>
    <row r="97" spans="1:56" ht="39.950000000000003" customHeight="1" x14ac:dyDescent="0.4">
      <c r="A97" s="71"/>
      <c r="B97" s="86">
        <f t="shared" si="9"/>
        <v>84</v>
      </c>
      <c r="C97" s="201"/>
      <c r="D97" s="202"/>
      <c r="E97" s="203"/>
      <c r="F97" s="204"/>
      <c r="G97" s="205"/>
      <c r="H97" s="206"/>
      <c r="I97" s="206"/>
      <c r="J97" s="206"/>
      <c r="K97" s="207"/>
      <c r="L97" s="208"/>
      <c r="M97" s="209"/>
      <c r="N97" s="209"/>
      <c r="O97" s="210"/>
      <c r="P97" s="140"/>
      <c r="Q97" s="141"/>
      <c r="R97" s="141"/>
      <c r="S97" s="141"/>
      <c r="T97" s="141"/>
      <c r="U97" s="141"/>
      <c r="V97" s="142"/>
      <c r="W97" s="140"/>
      <c r="X97" s="141"/>
      <c r="Y97" s="141"/>
      <c r="Z97" s="141"/>
      <c r="AA97" s="141"/>
      <c r="AB97" s="141"/>
      <c r="AC97" s="142"/>
      <c r="AD97" s="140"/>
      <c r="AE97" s="141"/>
      <c r="AF97" s="141"/>
      <c r="AG97" s="141"/>
      <c r="AH97" s="141"/>
      <c r="AI97" s="141"/>
      <c r="AJ97" s="142"/>
      <c r="AK97" s="140"/>
      <c r="AL97" s="141"/>
      <c r="AM97" s="141"/>
      <c r="AN97" s="141"/>
      <c r="AO97" s="141"/>
      <c r="AP97" s="141"/>
      <c r="AQ97" s="142"/>
      <c r="AR97" s="140"/>
      <c r="AS97" s="141"/>
      <c r="AT97" s="142"/>
      <c r="AU97" s="211">
        <f t="shared" si="10"/>
        <v>0</v>
      </c>
      <c r="AV97" s="212"/>
      <c r="AW97" s="213">
        <f t="shared" si="8"/>
        <v>0</v>
      </c>
      <c r="AX97" s="214"/>
      <c r="AY97" s="215"/>
      <c r="AZ97" s="216"/>
      <c r="BA97" s="216"/>
      <c r="BB97" s="216"/>
      <c r="BC97" s="216"/>
      <c r="BD97" s="217"/>
    </row>
    <row r="98" spans="1:56" ht="39.950000000000003" customHeight="1" x14ac:dyDescent="0.4">
      <c r="A98" s="71"/>
      <c r="B98" s="86">
        <f t="shared" si="9"/>
        <v>85</v>
      </c>
      <c r="C98" s="201"/>
      <c r="D98" s="202"/>
      <c r="E98" s="203"/>
      <c r="F98" s="204"/>
      <c r="G98" s="205"/>
      <c r="H98" s="206"/>
      <c r="I98" s="206"/>
      <c r="J98" s="206"/>
      <c r="K98" s="207"/>
      <c r="L98" s="208"/>
      <c r="M98" s="209"/>
      <c r="N98" s="209"/>
      <c r="O98" s="210"/>
      <c r="P98" s="134"/>
      <c r="Q98" s="135"/>
      <c r="R98" s="135"/>
      <c r="S98" s="135"/>
      <c r="T98" s="135"/>
      <c r="U98" s="135"/>
      <c r="V98" s="136"/>
      <c r="W98" s="134"/>
      <c r="X98" s="135"/>
      <c r="Y98" s="135"/>
      <c r="Z98" s="135"/>
      <c r="AA98" s="135"/>
      <c r="AB98" s="135"/>
      <c r="AC98" s="136"/>
      <c r="AD98" s="134"/>
      <c r="AE98" s="135"/>
      <c r="AF98" s="135"/>
      <c r="AG98" s="135"/>
      <c r="AH98" s="135"/>
      <c r="AI98" s="135"/>
      <c r="AJ98" s="136"/>
      <c r="AK98" s="134"/>
      <c r="AL98" s="135"/>
      <c r="AM98" s="135"/>
      <c r="AN98" s="135"/>
      <c r="AO98" s="135"/>
      <c r="AP98" s="135"/>
      <c r="AQ98" s="136"/>
      <c r="AR98" s="134"/>
      <c r="AS98" s="135"/>
      <c r="AT98" s="136"/>
      <c r="AU98" s="211">
        <f t="shared" si="10"/>
        <v>0</v>
      </c>
      <c r="AV98" s="212"/>
      <c r="AW98" s="213">
        <f t="shared" si="8"/>
        <v>0</v>
      </c>
      <c r="AX98" s="214"/>
      <c r="AY98" s="215"/>
      <c r="AZ98" s="216"/>
      <c r="BA98" s="216"/>
      <c r="BB98" s="216"/>
      <c r="BC98" s="216"/>
      <c r="BD98" s="217"/>
    </row>
    <row r="99" spans="1:56" ht="39.950000000000003" customHeight="1" x14ac:dyDescent="0.4">
      <c r="A99" s="71"/>
      <c r="B99" s="86">
        <f t="shared" si="9"/>
        <v>86</v>
      </c>
      <c r="C99" s="201"/>
      <c r="D99" s="202"/>
      <c r="E99" s="203"/>
      <c r="F99" s="204"/>
      <c r="G99" s="205"/>
      <c r="H99" s="206"/>
      <c r="I99" s="206"/>
      <c r="J99" s="206"/>
      <c r="K99" s="207"/>
      <c r="L99" s="208"/>
      <c r="M99" s="209"/>
      <c r="N99" s="209"/>
      <c r="O99" s="210"/>
      <c r="P99" s="134"/>
      <c r="Q99" s="135"/>
      <c r="R99" s="135"/>
      <c r="S99" s="135"/>
      <c r="T99" s="135"/>
      <c r="U99" s="135"/>
      <c r="V99" s="136"/>
      <c r="W99" s="134"/>
      <c r="X99" s="135"/>
      <c r="Y99" s="135"/>
      <c r="Z99" s="135"/>
      <c r="AA99" s="135"/>
      <c r="AB99" s="135"/>
      <c r="AC99" s="136"/>
      <c r="AD99" s="134"/>
      <c r="AE99" s="135"/>
      <c r="AF99" s="135"/>
      <c r="AG99" s="135"/>
      <c r="AH99" s="135"/>
      <c r="AI99" s="135"/>
      <c r="AJ99" s="136"/>
      <c r="AK99" s="134"/>
      <c r="AL99" s="135"/>
      <c r="AM99" s="135"/>
      <c r="AN99" s="135"/>
      <c r="AO99" s="135"/>
      <c r="AP99" s="135"/>
      <c r="AQ99" s="136"/>
      <c r="AR99" s="134"/>
      <c r="AS99" s="135"/>
      <c r="AT99" s="136"/>
      <c r="AU99" s="211">
        <f t="shared" si="10"/>
        <v>0</v>
      </c>
      <c r="AV99" s="212"/>
      <c r="AW99" s="213">
        <f t="shared" si="8"/>
        <v>0</v>
      </c>
      <c r="AX99" s="214"/>
      <c r="AY99" s="215"/>
      <c r="AZ99" s="216"/>
      <c r="BA99" s="216"/>
      <c r="BB99" s="216"/>
      <c r="BC99" s="216"/>
      <c r="BD99" s="217"/>
    </row>
    <row r="100" spans="1:56" ht="39.950000000000003" customHeight="1" x14ac:dyDescent="0.4">
      <c r="A100" s="71"/>
      <c r="B100" s="86">
        <f t="shared" si="9"/>
        <v>87</v>
      </c>
      <c r="C100" s="201"/>
      <c r="D100" s="202"/>
      <c r="E100" s="203"/>
      <c r="F100" s="204"/>
      <c r="G100" s="205"/>
      <c r="H100" s="206"/>
      <c r="I100" s="206"/>
      <c r="J100" s="206"/>
      <c r="K100" s="207"/>
      <c r="L100" s="208"/>
      <c r="M100" s="209"/>
      <c r="N100" s="209"/>
      <c r="O100" s="210"/>
      <c r="P100" s="134"/>
      <c r="Q100" s="135"/>
      <c r="R100" s="135"/>
      <c r="S100" s="135"/>
      <c r="T100" s="135"/>
      <c r="U100" s="135"/>
      <c r="V100" s="136"/>
      <c r="W100" s="134"/>
      <c r="X100" s="135"/>
      <c r="Y100" s="135"/>
      <c r="Z100" s="135"/>
      <c r="AA100" s="135"/>
      <c r="AB100" s="135"/>
      <c r="AC100" s="136"/>
      <c r="AD100" s="134"/>
      <c r="AE100" s="135"/>
      <c r="AF100" s="135"/>
      <c r="AG100" s="135"/>
      <c r="AH100" s="135"/>
      <c r="AI100" s="135"/>
      <c r="AJ100" s="136"/>
      <c r="AK100" s="134"/>
      <c r="AL100" s="135"/>
      <c r="AM100" s="135"/>
      <c r="AN100" s="135"/>
      <c r="AO100" s="135"/>
      <c r="AP100" s="135"/>
      <c r="AQ100" s="136"/>
      <c r="AR100" s="134"/>
      <c r="AS100" s="135"/>
      <c r="AT100" s="136"/>
      <c r="AU100" s="211">
        <f t="shared" si="10"/>
        <v>0</v>
      </c>
      <c r="AV100" s="212"/>
      <c r="AW100" s="213">
        <f t="shared" si="8"/>
        <v>0</v>
      </c>
      <c r="AX100" s="214"/>
      <c r="AY100" s="215"/>
      <c r="AZ100" s="216"/>
      <c r="BA100" s="216"/>
      <c r="BB100" s="216"/>
      <c r="BC100" s="216"/>
      <c r="BD100" s="217"/>
    </row>
    <row r="101" spans="1:56" ht="39.950000000000003" customHeight="1" x14ac:dyDescent="0.4">
      <c r="A101" s="71"/>
      <c r="B101" s="86">
        <f t="shared" si="9"/>
        <v>88</v>
      </c>
      <c r="C101" s="201"/>
      <c r="D101" s="202"/>
      <c r="E101" s="203"/>
      <c r="F101" s="204"/>
      <c r="G101" s="205"/>
      <c r="H101" s="206"/>
      <c r="I101" s="206"/>
      <c r="J101" s="206"/>
      <c r="K101" s="207"/>
      <c r="L101" s="208"/>
      <c r="M101" s="209"/>
      <c r="N101" s="209"/>
      <c r="O101" s="210"/>
      <c r="P101" s="134"/>
      <c r="Q101" s="135"/>
      <c r="R101" s="135"/>
      <c r="S101" s="135"/>
      <c r="T101" s="135"/>
      <c r="U101" s="135"/>
      <c r="V101" s="136"/>
      <c r="W101" s="134"/>
      <c r="X101" s="135"/>
      <c r="Y101" s="135"/>
      <c r="Z101" s="135"/>
      <c r="AA101" s="135"/>
      <c r="AB101" s="135"/>
      <c r="AC101" s="136"/>
      <c r="AD101" s="134"/>
      <c r="AE101" s="135"/>
      <c r="AF101" s="135"/>
      <c r="AG101" s="135"/>
      <c r="AH101" s="135"/>
      <c r="AI101" s="135"/>
      <c r="AJ101" s="136"/>
      <c r="AK101" s="134"/>
      <c r="AL101" s="135"/>
      <c r="AM101" s="135"/>
      <c r="AN101" s="135"/>
      <c r="AO101" s="135"/>
      <c r="AP101" s="135"/>
      <c r="AQ101" s="136"/>
      <c r="AR101" s="134"/>
      <c r="AS101" s="135"/>
      <c r="AT101" s="136"/>
      <c r="AU101" s="211">
        <f t="shared" si="10"/>
        <v>0</v>
      </c>
      <c r="AV101" s="212"/>
      <c r="AW101" s="213">
        <f t="shared" si="8"/>
        <v>0</v>
      </c>
      <c r="AX101" s="214"/>
      <c r="AY101" s="215"/>
      <c r="AZ101" s="216"/>
      <c r="BA101" s="216"/>
      <c r="BB101" s="216"/>
      <c r="BC101" s="216"/>
      <c r="BD101" s="217"/>
    </row>
    <row r="102" spans="1:56" ht="39.950000000000003" customHeight="1" x14ac:dyDescent="0.4">
      <c r="A102" s="71"/>
      <c r="B102" s="86">
        <f t="shared" si="9"/>
        <v>89</v>
      </c>
      <c r="C102" s="201"/>
      <c r="D102" s="202"/>
      <c r="E102" s="203"/>
      <c r="F102" s="204"/>
      <c r="G102" s="205"/>
      <c r="H102" s="206"/>
      <c r="I102" s="206"/>
      <c r="J102" s="206"/>
      <c r="K102" s="207"/>
      <c r="L102" s="208"/>
      <c r="M102" s="209"/>
      <c r="N102" s="209"/>
      <c r="O102" s="210"/>
      <c r="P102" s="134"/>
      <c r="Q102" s="135"/>
      <c r="R102" s="135"/>
      <c r="S102" s="135"/>
      <c r="T102" s="135"/>
      <c r="U102" s="135"/>
      <c r="V102" s="136"/>
      <c r="W102" s="134"/>
      <c r="X102" s="135"/>
      <c r="Y102" s="135"/>
      <c r="Z102" s="135"/>
      <c r="AA102" s="135"/>
      <c r="AB102" s="135"/>
      <c r="AC102" s="136"/>
      <c r="AD102" s="134"/>
      <c r="AE102" s="135"/>
      <c r="AF102" s="135"/>
      <c r="AG102" s="135"/>
      <c r="AH102" s="135"/>
      <c r="AI102" s="135"/>
      <c r="AJ102" s="136"/>
      <c r="AK102" s="134"/>
      <c r="AL102" s="135"/>
      <c r="AM102" s="135"/>
      <c r="AN102" s="135"/>
      <c r="AO102" s="135"/>
      <c r="AP102" s="135"/>
      <c r="AQ102" s="136"/>
      <c r="AR102" s="134"/>
      <c r="AS102" s="135"/>
      <c r="AT102" s="136"/>
      <c r="AU102" s="211">
        <f t="shared" si="10"/>
        <v>0</v>
      </c>
      <c r="AV102" s="212"/>
      <c r="AW102" s="213">
        <f t="shared" si="8"/>
        <v>0</v>
      </c>
      <c r="AX102" s="214"/>
      <c r="AY102" s="215"/>
      <c r="AZ102" s="216"/>
      <c r="BA102" s="216"/>
      <c r="BB102" s="216"/>
      <c r="BC102" s="216"/>
      <c r="BD102" s="217"/>
    </row>
    <row r="103" spans="1:56" ht="39.950000000000003" customHeight="1" x14ac:dyDescent="0.4">
      <c r="A103" s="71"/>
      <c r="B103" s="86">
        <f t="shared" si="9"/>
        <v>90</v>
      </c>
      <c r="C103" s="201"/>
      <c r="D103" s="202"/>
      <c r="E103" s="203"/>
      <c r="F103" s="204"/>
      <c r="G103" s="205"/>
      <c r="H103" s="206"/>
      <c r="I103" s="206"/>
      <c r="J103" s="206"/>
      <c r="K103" s="207"/>
      <c r="L103" s="208"/>
      <c r="M103" s="209"/>
      <c r="N103" s="209"/>
      <c r="O103" s="210"/>
      <c r="P103" s="134"/>
      <c r="Q103" s="135"/>
      <c r="R103" s="135"/>
      <c r="S103" s="135"/>
      <c r="T103" s="135"/>
      <c r="U103" s="135"/>
      <c r="V103" s="136"/>
      <c r="W103" s="134"/>
      <c r="X103" s="135"/>
      <c r="Y103" s="135"/>
      <c r="Z103" s="135"/>
      <c r="AA103" s="135"/>
      <c r="AB103" s="135"/>
      <c r="AC103" s="136"/>
      <c r="AD103" s="134"/>
      <c r="AE103" s="135"/>
      <c r="AF103" s="135"/>
      <c r="AG103" s="135"/>
      <c r="AH103" s="135"/>
      <c r="AI103" s="135"/>
      <c r="AJ103" s="136"/>
      <c r="AK103" s="134"/>
      <c r="AL103" s="135"/>
      <c r="AM103" s="135"/>
      <c r="AN103" s="135"/>
      <c r="AO103" s="135"/>
      <c r="AP103" s="135"/>
      <c r="AQ103" s="136"/>
      <c r="AR103" s="134"/>
      <c r="AS103" s="135"/>
      <c r="AT103" s="136"/>
      <c r="AU103" s="211">
        <f t="shared" si="10"/>
        <v>0</v>
      </c>
      <c r="AV103" s="212"/>
      <c r="AW103" s="213">
        <f t="shared" si="8"/>
        <v>0</v>
      </c>
      <c r="AX103" s="214"/>
      <c r="AY103" s="215"/>
      <c r="AZ103" s="216"/>
      <c r="BA103" s="216"/>
      <c r="BB103" s="216"/>
      <c r="BC103" s="216"/>
      <c r="BD103" s="217"/>
    </row>
    <row r="104" spans="1:56" ht="39.950000000000003" customHeight="1" x14ac:dyDescent="0.4">
      <c r="A104" s="71"/>
      <c r="B104" s="86">
        <f t="shared" si="9"/>
        <v>91</v>
      </c>
      <c r="C104" s="201"/>
      <c r="D104" s="202"/>
      <c r="E104" s="203"/>
      <c r="F104" s="204"/>
      <c r="G104" s="205"/>
      <c r="H104" s="206"/>
      <c r="I104" s="206"/>
      <c r="J104" s="206"/>
      <c r="K104" s="207"/>
      <c r="L104" s="208"/>
      <c r="M104" s="209"/>
      <c r="N104" s="209"/>
      <c r="O104" s="210"/>
      <c r="P104" s="134"/>
      <c r="Q104" s="135"/>
      <c r="R104" s="135"/>
      <c r="S104" s="135"/>
      <c r="T104" s="135"/>
      <c r="U104" s="135"/>
      <c r="V104" s="136"/>
      <c r="W104" s="134"/>
      <c r="X104" s="135"/>
      <c r="Y104" s="135"/>
      <c r="Z104" s="135"/>
      <c r="AA104" s="135"/>
      <c r="AB104" s="135"/>
      <c r="AC104" s="136"/>
      <c r="AD104" s="134"/>
      <c r="AE104" s="135"/>
      <c r="AF104" s="135"/>
      <c r="AG104" s="135"/>
      <c r="AH104" s="135"/>
      <c r="AI104" s="135"/>
      <c r="AJ104" s="136"/>
      <c r="AK104" s="134"/>
      <c r="AL104" s="135"/>
      <c r="AM104" s="135"/>
      <c r="AN104" s="135"/>
      <c r="AO104" s="135"/>
      <c r="AP104" s="135"/>
      <c r="AQ104" s="136"/>
      <c r="AR104" s="134"/>
      <c r="AS104" s="135"/>
      <c r="AT104" s="136"/>
      <c r="AU104" s="211">
        <f t="shared" si="10"/>
        <v>0</v>
      </c>
      <c r="AV104" s="212"/>
      <c r="AW104" s="213">
        <f t="shared" si="8"/>
        <v>0</v>
      </c>
      <c r="AX104" s="214"/>
      <c r="AY104" s="215"/>
      <c r="AZ104" s="216"/>
      <c r="BA104" s="216"/>
      <c r="BB104" s="216"/>
      <c r="BC104" s="216"/>
      <c r="BD104" s="217"/>
    </row>
    <row r="105" spans="1:56" ht="39.950000000000003" customHeight="1" x14ac:dyDescent="0.4">
      <c r="A105" s="71"/>
      <c r="B105" s="86">
        <f t="shared" si="9"/>
        <v>92</v>
      </c>
      <c r="C105" s="201"/>
      <c r="D105" s="202"/>
      <c r="E105" s="203"/>
      <c r="F105" s="204"/>
      <c r="G105" s="205"/>
      <c r="H105" s="206"/>
      <c r="I105" s="206"/>
      <c r="J105" s="206"/>
      <c r="K105" s="207"/>
      <c r="L105" s="208"/>
      <c r="M105" s="209"/>
      <c r="N105" s="209"/>
      <c r="O105" s="210"/>
      <c r="P105" s="134"/>
      <c r="Q105" s="135"/>
      <c r="R105" s="135"/>
      <c r="S105" s="135"/>
      <c r="T105" s="135"/>
      <c r="U105" s="135"/>
      <c r="V105" s="136"/>
      <c r="W105" s="134"/>
      <c r="X105" s="135"/>
      <c r="Y105" s="135"/>
      <c r="Z105" s="135"/>
      <c r="AA105" s="135"/>
      <c r="AB105" s="135"/>
      <c r="AC105" s="136"/>
      <c r="AD105" s="134"/>
      <c r="AE105" s="135"/>
      <c r="AF105" s="135"/>
      <c r="AG105" s="135"/>
      <c r="AH105" s="135"/>
      <c r="AI105" s="135"/>
      <c r="AJ105" s="136"/>
      <c r="AK105" s="134"/>
      <c r="AL105" s="135"/>
      <c r="AM105" s="135"/>
      <c r="AN105" s="135"/>
      <c r="AO105" s="135"/>
      <c r="AP105" s="135"/>
      <c r="AQ105" s="136"/>
      <c r="AR105" s="134"/>
      <c r="AS105" s="135"/>
      <c r="AT105" s="136"/>
      <c r="AU105" s="211">
        <f t="shared" si="10"/>
        <v>0</v>
      </c>
      <c r="AV105" s="212"/>
      <c r="AW105" s="213">
        <f t="shared" si="8"/>
        <v>0</v>
      </c>
      <c r="AX105" s="214"/>
      <c r="AY105" s="215"/>
      <c r="AZ105" s="216"/>
      <c r="BA105" s="216"/>
      <c r="BB105" s="216"/>
      <c r="BC105" s="216"/>
      <c r="BD105" s="217"/>
    </row>
    <row r="106" spans="1:56" ht="39.950000000000003" customHeight="1" x14ac:dyDescent="0.4">
      <c r="A106" s="71"/>
      <c r="B106" s="86">
        <f t="shared" si="9"/>
        <v>93</v>
      </c>
      <c r="C106" s="201"/>
      <c r="D106" s="202"/>
      <c r="E106" s="203"/>
      <c r="F106" s="204"/>
      <c r="G106" s="205"/>
      <c r="H106" s="206"/>
      <c r="I106" s="206"/>
      <c r="J106" s="206"/>
      <c r="K106" s="207"/>
      <c r="L106" s="208"/>
      <c r="M106" s="209"/>
      <c r="N106" s="209"/>
      <c r="O106" s="210"/>
      <c r="P106" s="134"/>
      <c r="Q106" s="135"/>
      <c r="R106" s="135"/>
      <c r="S106" s="135"/>
      <c r="T106" s="135"/>
      <c r="U106" s="135"/>
      <c r="V106" s="136"/>
      <c r="W106" s="134"/>
      <c r="X106" s="135"/>
      <c r="Y106" s="135"/>
      <c r="Z106" s="135"/>
      <c r="AA106" s="135"/>
      <c r="AB106" s="135"/>
      <c r="AC106" s="136"/>
      <c r="AD106" s="134"/>
      <c r="AE106" s="135"/>
      <c r="AF106" s="135"/>
      <c r="AG106" s="135"/>
      <c r="AH106" s="135"/>
      <c r="AI106" s="135"/>
      <c r="AJ106" s="136"/>
      <c r="AK106" s="134"/>
      <c r="AL106" s="135"/>
      <c r="AM106" s="135"/>
      <c r="AN106" s="135"/>
      <c r="AO106" s="135"/>
      <c r="AP106" s="135"/>
      <c r="AQ106" s="136"/>
      <c r="AR106" s="134"/>
      <c r="AS106" s="135"/>
      <c r="AT106" s="136"/>
      <c r="AU106" s="211">
        <f t="shared" si="10"/>
        <v>0</v>
      </c>
      <c r="AV106" s="212"/>
      <c r="AW106" s="213">
        <f t="shared" si="8"/>
        <v>0</v>
      </c>
      <c r="AX106" s="214"/>
      <c r="AY106" s="215"/>
      <c r="AZ106" s="216"/>
      <c r="BA106" s="216"/>
      <c r="BB106" s="216"/>
      <c r="BC106" s="216"/>
      <c r="BD106" s="217"/>
    </row>
    <row r="107" spans="1:56" ht="39.950000000000003" customHeight="1" x14ac:dyDescent="0.4">
      <c r="A107" s="71"/>
      <c r="B107" s="86">
        <f t="shared" si="9"/>
        <v>94</v>
      </c>
      <c r="C107" s="201"/>
      <c r="D107" s="202"/>
      <c r="E107" s="203"/>
      <c r="F107" s="204"/>
      <c r="G107" s="205"/>
      <c r="H107" s="206"/>
      <c r="I107" s="206"/>
      <c r="J107" s="206"/>
      <c r="K107" s="207"/>
      <c r="L107" s="208"/>
      <c r="M107" s="209"/>
      <c r="N107" s="209"/>
      <c r="O107" s="210"/>
      <c r="P107" s="134"/>
      <c r="Q107" s="135"/>
      <c r="R107" s="135"/>
      <c r="S107" s="135"/>
      <c r="T107" s="135"/>
      <c r="U107" s="135"/>
      <c r="V107" s="136"/>
      <c r="W107" s="134"/>
      <c r="X107" s="135"/>
      <c r="Y107" s="135"/>
      <c r="Z107" s="135"/>
      <c r="AA107" s="135"/>
      <c r="AB107" s="135"/>
      <c r="AC107" s="136"/>
      <c r="AD107" s="134"/>
      <c r="AE107" s="135"/>
      <c r="AF107" s="135"/>
      <c r="AG107" s="135"/>
      <c r="AH107" s="135"/>
      <c r="AI107" s="135"/>
      <c r="AJ107" s="136"/>
      <c r="AK107" s="134"/>
      <c r="AL107" s="135"/>
      <c r="AM107" s="135"/>
      <c r="AN107" s="135"/>
      <c r="AO107" s="135"/>
      <c r="AP107" s="135"/>
      <c r="AQ107" s="136"/>
      <c r="AR107" s="134"/>
      <c r="AS107" s="135"/>
      <c r="AT107" s="136"/>
      <c r="AU107" s="211">
        <f t="shared" si="10"/>
        <v>0</v>
      </c>
      <c r="AV107" s="212"/>
      <c r="AW107" s="213">
        <f t="shared" si="8"/>
        <v>0</v>
      </c>
      <c r="AX107" s="214"/>
      <c r="AY107" s="215"/>
      <c r="AZ107" s="216"/>
      <c r="BA107" s="216"/>
      <c r="BB107" s="216"/>
      <c r="BC107" s="216"/>
      <c r="BD107" s="217"/>
    </row>
    <row r="108" spans="1:56" ht="39.950000000000003" customHeight="1" x14ac:dyDescent="0.4">
      <c r="A108" s="71"/>
      <c r="B108" s="86">
        <f t="shared" si="9"/>
        <v>95</v>
      </c>
      <c r="C108" s="201"/>
      <c r="D108" s="202"/>
      <c r="E108" s="203"/>
      <c r="F108" s="204"/>
      <c r="G108" s="205"/>
      <c r="H108" s="206"/>
      <c r="I108" s="206"/>
      <c r="J108" s="206"/>
      <c r="K108" s="207"/>
      <c r="L108" s="208"/>
      <c r="M108" s="209"/>
      <c r="N108" s="209"/>
      <c r="O108" s="210"/>
      <c r="P108" s="134"/>
      <c r="Q108" s="135"/>
      <c r="R108" s="135"/>
      <c r="S108" s="135"/>
      <c r="T108" s="135"/>
      <c r="U108" s="135"/>
      <c r="V108" s="136"/>
      <c r="W108" s="134"/>
      <c r="X108" s="135"/>
      <c r="Y108" s="135"/>
      <c r="Z108" s="135"/>
      <c r="AA108" s="135"/>
      <c r="AB108" s="135"/>
      <c r="AC108" s="136"/>
      <c r="AD108" s="134"/>
      <c r="AE108" s="135"/>
      <c r="AF108" s="135"/>
      <c r="AG108" s="135"/>
      <c r="AH108" s="135"/>
      <c r="AI108" s="135"/>
      <c r="AJ108" s="136"/>
      <c r="AK108" s="134"/>
      <c r="AL108" s="135"/>
      <c r="AM108" s="135"/>
      <c r="AN108" s="135"/>
      <c r="AO108" s="135"/>
      <c r="AP108" s="135"/>
      <c r="AQ108" s="136"/>
      <c r="AR108" s="134"/>
      <c r="AS108" s="135"/>
      <c r="AT108" s="136"/>
      <c r="AU108" s="211">
        <f t="shared" si="10"/>
        <v>0</v>
      </c>
      <c r="AV108" s="212"/>
      <c r="AW108" s="213">
        <f t="shared" si="8"/>
        <v>0</v>
      </c>
      <c r="AX108" s="214"/>
      <c r="AY108" s="215"/>
      <c r="AZ108" s="216"/>
      <c r="BA108" s="216"/>
      <c r="BB108" s="216"/>
      <c r="BC108" s="216"/>
      <c r="BD108" s="217"/>
    </row>
    <row r="109" spans="1:56" ht="39.950000000000003" customHeight="1" x14ac:dyDescent="0.4">
      <c r="A109" s="71"/>
      <c r="B109" s="86">
        <f t="shared" si="9"/>
        <v>96</v>
      </c>
      <c r="C109" s="201"/>
      <c r="D109" s="202"/>
      <c r="E109" s="203"/>
      <c r="F109" s="204"/>
      <c r="G109" s="205"/>
      <c r="H109" s="206"/>
      <c r="I109" s="206"/>
      <c r="J109" s="206"/>
      <c r="K109" s="207"/>
      <c r="L109" s="208"/>
      <c r="M109" s="209"/>
      <c r="N109" s="209"/>
      <c r="O109" s="210"/>
      <c r="P109" s="134"/>
      <c r="Q109" s="135"/>
      <c r="R109" s="135"/>
      <c r="S109" s="135"/>
      <c r="T109" s="135"/>
      <c r="U109" s="135"/>
      <c r="V109" s="136"/>
      <c r="W109" s="134"/>
      <c r="X109" s="135"/>
      <c r="Y109" s="135"/>
      <c r="Z109" s="135"/>
      <c r="AA109" s="135"/>
      <c r="AB109" s="135"/>
      <c r="AC109" s="136"/>
      <c r="AD109" s="134"/>
      <c r="AE109" s="135"/>
      <c r="AF109" s="135"/>
      <c r="AG109" s="135"/>
      <c r="AH109" s="135"/>
      <c r="AI109" s="135"/>
      <c r="AJ109" s="136"/>
      <c r="AK109" s="134"/>
      <c r="AL109" s="135"/>
      <c r="AM109" s="135"/>
      <c r="AN109" s="135"/>
      <c r="AO109" s="135"/>
      <c r="AP109" s="135"/>
      <c r="AQ109" s="136"/>
      <c r="AR109" s="134"/>
      <c r="AS109" s="135"/>
      <c r="AT109" s="136"/>
      <c r="AU109" s="211">
        <f t="shared" si="10"/>
        <v>0</v>
      </c>
      <c r="AV109" s="212"/>
      <c r="AW109" s="213">
        <f t="shared" si="8"/>
        <v>0</v>
      </c>
      <c r="AX109" s="214"/>
      <c r="AY109" s="215"/>
      <c r="AZ109" s="216"/>
      <c r="BA109" s="216"/>
      <c r="BB109" s="216"/>
      <c r="BC109" s="216"/>
      <c r="BD109" s="217"/>
    </row>
    <row r="110" spans="1:56" ht="39.950000000000003" customHeight="1" x14ac:dyDescent="0.4">
      <c r="A110" s="71"/>
      <c r="B110" s="86">
        <f t="shared" si="9"/>
        <v>97</v>
      </c>
      <c r="C110" s="201"/>
      <c r="D110" s="202"/>
      <c r="E110" s="203"/>
      <c r="F110" s="204"/>
      <c r="G110" s="205"/>
      <c r="H110" s="206"/>
      <c r="I110" s="206"/>
      <c r="J110" s="206"/>
      <c r="K110" s="207"/>
      <c r="L110" s="208"/>
      <c r="M110" s="209"/>
      <c r="N110" s="209"/>
      <c r="O110" s="210"/>
      <c r="P110" s="134"/>
      <c r="Q110" s="135"/>
      <c r="R110" s="135"/>
      <c r="S110" s="135"/>
      <c r="T110" s="135"/>
      <c r="U110" s="135"/>
      <c r="V110" s="136"/>
      <c r="W110" s="134"/>
      <c r="X110" s="135"/>
      <c r="Y110" s="135"/>
      <c r="Z110" s="135"/>
      <c r="AA110" s="135"/>
      <c r="AB110" s="135"/>
      <c r="AC110" s="136"/>
      <c r="AD110" s="134"/>
      <c r="AE110" s="135"/>
      <c r="AF110" s="135"/>
      <c r="AG110" s="135"/>
      <c r="AH110" s="135"/>
      <c r="AI110" s="135"/>
      <c r="AJ110" s="136"/>
      <c r="AK110" s="134"/>
      <c r="AL110" s="135"/>
      <c r="AM110" s="135"/>
      <c r="AN110" s="135"/>
      <c r="AO110" s="135"/>
      <c r="AP110" s="135"/>
      <c r="AQ110" s="136"/>
      <c r="AR110" s="134"/>
      <c r="AS110" s="135"/>
      <c r="AT110" s="136"/>
      <c r="AU110" s="211">
        <f t="shared" si="10"/>
        <v>0</v>
      </c>
      <c r="AV110" s="212"/>
      <c r="AW110" s="213">
        <f t="shared" si="8"/>
        <v>0</v>
      </c>
      <c r="AX110" s="214"/>
      <c r="AY110" s="215"/>
      <c r="AZ110" s="216"/>
      <c r="BA110" s="216"/>
      <c r="BB110" s="216"/>
      <c r="BC110" s="216"/>
      <c r="BD110" s="217"/>
    </row>
    <row r="111" spans="1:56" ht="39.950000000000003" customHeight="1" x14ac:dyDescent="0.4">
      <c r="A111" s="71"/>
      <c r="B111" s="86">
        <f t="shared" si="9"/>
        <v>98</v>
      </c>
      <c r="C111" s="201"/>
      <c r="D111" s="202"/>
      <c r="E111" s="203"/>
      <c r="F111" s="204"/>
      <c r="G111" s="205"/>
      <c r="H111" s="206"/>
      <c r="I111" s="206"/>
      <c r="J111" s="206"/>
      <c r="K111" s="207"/>
      <c r="L111" s="208"/>
      <c r="M111" s="209"/>
      <c r="N111" s="209"/>
      <c r="O111" s="210"/>
      <c r="P111" s="134"/>
      <c r="Q111" s="135"/>
      <c r="R111" s="135"/>
      <c r="S111" s="135"/>
      <c r="T111" s="135"/>
      <c r="U111" s="135"/>
      <c r="V111" s="136"/>
      <c r="W111" s="134"/>
      <c r="X111" s="135"/>
      <c r="Y111" s="135"/>
      <c r="Z111" s="135"/>
      <c r="AA111" s="135"/>
      <c r="AB111" s="135"/>
      <c r="AC111" s="136"/>
      <c r="AD111" s="134"/>
      <c r="AE111" s="135"/>
      <c r="AF111" s="135"/>
      <c r="AG111" s="135"/>
      <c r="AH111" s="135"/>
      <c r="AI111" s="135"/>
      <c r="AJ111" s="136"/>
      <c r="AK111" s="134"/>
      <c r="AL111" s="135"/>
      <c r="AM111" s="135"/>
      <c r="AN111" s="135"/>
      <c r="AO111" s="135"/>
      <c r="AP111" s="135"/>
      <c r="AQ111" s="136"/>
      <c r="AR111" s="134"/>
      <c r="AS111" s="135"/>
      <c r="AT111" s="136"/>
      <c r="AU111" s="211">
        <f t="shared" si="10"/>
        <v>0</v>
      </c>
      <c r="AV111" s="212"/>
      <c r="AW111" s="213">
        <f t="shared" si="8"/>
        <v>0</v>
      </c>
      <c r="AX111" s="214"/>
      <c r="AY111" s="215"/>
      <c r="AZ111" s="216"/>
      <c r="BA111" s="216"/>
      <c r="BB111" s="216"/>
      <c r="BC111" s="216"/>
      <c r="BD111" s="217"/>
    </row>
    <row r="112" spans="1:56" ht="39.950000000000003" customHeight="1" x14ac:dyDescent="0.4">
      <c r="A112" s="71"/>
      <c r="B112" s="86">
        <f t="shared" si="9"/>
        <v>99</v>
      </c>
      <c r="C112" s="201"/>
      <c r="D112" s="202"/>
      <c r="E112" s="203"/>
      <c r="F112" s="204"/>
      <c r="G112" s="205"/>
      <c r="H112" s="206"/>
      <c r="I112" s="206"/>
      <c r="J112" s="206"/>
      <c r="K112" s="207"/>
      <c r="L112" s="208"/>
      <c r="M112" s="209"/>
      <c r="N112" s="209"/>
      <c r="O112" s="210"/>
      <c r="P112" s="134"/>
      <c r="Q112" s="135"/>
      <c r="R112" s="135"/>
      <c r="S112" s="135"/>
      <c r="T112" s="135"/>
      <c r="U112" s="135"/>
      <c r="V112" s="136"/>
      <c r="W112" s="134"/>
      <c r="X112" s="135"/>
      <c r="Y112" s="135"/>
      <c r="Z112" s="135"/>
      <c r="AA112" s="135"/>
      <c r="AB112" s="135"/>
      <c r="AC112" s="136"/>
      <c r="AD112" s="134"/>
      <c r="AE112" s="135"/>
      <c r="AF112" s="135"/>
      <c r="AG112" s="135"/>
      <c r="AH112" s="135"/>
      <c r="AI112" s="135"/>
      <c r="AJ112" s="136"/>
      <c r="AK112" s="134"/>
      <c r="AL112" s="135"/>
      <c r="AM112" s="135"/>
      <c r="AN112" s="135"/>
      <c r="AO112" s="135"/>
      <c r="AP112" s="135"/>
      <c r="AQ112" s="136"/>
      <c r="AR112" s="134"/>
      <c r="AS112" s="135"/>
      <c r="AT112" s="136"/>
      <c r="AU112" s="211">
        <f t="shared" si="10"/>
        <v>0</v>
      </c>
      <c r="AV112" s="212"/>
      <c r="AW112" s="213">
        <f t="shared" si="8"/>
        <v>0</v>
      </c>
      <c r="AX112" s="214"/>
      <c r="AY112" s="215"/>
      <c r="AZ112" s="216"/>
      <c r="BA112" s="216"/>
      <c r="BB112" s="216"/>
      <c r="BC112" s="216"/>
      <c r="BD112" s="217"/>
    </row>
    <row r="113" spans="1:56" ht="39.950000000000003" customHeight="1" thickBot="1" x14ac:dyDescent="0.45">
      <c r="A113" s="71"/>
      <c r="B113" s="87">
        <f t="shared" si="9"/>
        <v>100</v>
      </c>
      <c r="C113" s="232"/>
      <c r="D113" s="233"/>
      <c r="E113" s="234"/>
      <c r="F113" s="235"/>
      <c r="G113" s="236"/>
      <c r="H113" s="237"/>
      <c r="I113" s="237"/>
      <c r="J113" s="237"/>
      <c r="K113" s="238"/>
      <c r="L113" s="239"/>
      <c r="M113" s="240"/>
      <c r="N113" s="240"/>
      <c r="O113" s="241"/>
      <c r="P113" s="137"/>
      <c r="Q113" s="138"/>
      <c r="R113" s="138"/>
      <c r="S113" s="138"/>
      <c r="T113" s="138"/>
      <c r="U113" s="138"/>
      <c r="V113" s="139"/>
      <c r="W113" s="137"/>
      <c r="X113" s="138"/>
      <c r="Y113" s="138"/>
      <c r="Z113" s="138"/>
      <c r="AA113" s="138"/>
      <c r="AB113" s="138"/>
      <c r="AC113" s="139"/>
      <c r="AD113" s="137"/>
      <c r="AE113" s="138"/>
      <c r="AF113" s="138"/>
      <c r="AG113" s="138"/>
      <c r="AH113" s="138"/>
      <c r="AI113" s="138"/>
      <c r="AJ113" s="139"/>
      <c r="AK113" s="137"/>
      <c r="AL113" s="138"/>
      <c r="AM113" s="138"/>
      <c r="AN113" s="138"/>
      <c r="AO113" s="138"/>
      <c r="AP113" s="138"/>
      <c r="AQ113" s="139"/>
      <c r="AR113" s="137"/>
      <c r="AS113" s="138"/>
      <c r="AT113" s="139"/>
      <c r="AU113" s="242">
        <f t="shared" si="3"/>
        <v>0</v>
      </c>
      <c r="AV113" s="243"/>
      <c r="AW113" s="244">
        <f t="shared" si="8"/>
        <v>0</v>
      </c>
      <c r="AX113" s="245"/>
      <c r="AY113" s="246"/>
      <c r="AZ113" s="247"/>
      <c r="BA113" s="247"/>
      <c r="BB113" s="247"/>
      <c r="BC113" s="247"/>
      <c r="BD113" s="248"/>
    </row>
    <row r="114" spans="1:56" ht="20.25" customHeight="1" x14ac:dyDescent="0.4">
      <c r="A114" s="71"/>
      <c r="B114" s="67"/>
      <c r="C114" s="43"/>
      <c r="D114" s="97"/>
      <c r="E114" s="97"/>
      <c r="F114" s="98"/>
      <c r="G114" s="98"/>
      <c r="H114" s="98"/>
      <c r="I114" s="98"/>
      <c r="J114" s="98"/>
      <c r="K114" s="98"/>
      <c r="L114" s="98"/>
      <c r="M114" s="98"/>
      <c r="N114" s="98"/>
      <c r="O114" s="98"/>
      <c r="P114" s="98"/>
      <c r="Q114" s="98"/>
      <c r="R114" s="98"/>
      <c r="S114" s="98"/>
      <c r="T114" s="98"/>
      <c r="U114" s="98"/>
      <c r="V114" s="98"/>
      <c r="W114" s="98"/>
      <c r="X114" s="98"/>
      <c r="Y114" s="98"/>
      <c r="Z114" s="98"/>
      <c r="AA114" s="98"/>
      <c r="AB114" s="98"/>
      <c r="AC114" s="99"/>
      <c r="AD114" s="98"/>
      <c r="AE114" s="98"/>
      <c r="AF114" s="98"/>
      <c r="AG114" s="98"/>
      <c r="AH114" s="98"/>
      <c r="AI114" s="98"/>
      <c r="AJ114" s="98"/>
      <c r="AK114" s="98"/>
      <c r="AL114" s="98"/>
      <c r="AM114" s="98"/>
      <c r="AN114" s="98"/>
      <c r="AO114" s="98"/>
      <c r="AP114" s="98"/>
      <c r="AQ114" s="98"/>
      <c r="AR114" s="98"/>
      <c r="AS114" s="98"/>
      <c r="AT114" s="98"/>
      <c r="AU114" s="98"/>
      <c r="AV114" s="67"/>
      <c r="AW114" s="67"/>
      <c r="AX114" s="71"/>
      <c r="AY114" s="71"/>
      <c r="AZ114" s="71"/>
      <c r="BA114" s="71"/>
      <c r="BB114" s="71"/>
      <c r="BC114" s="71"/>
      <c r="BD114" s="71"/>
    </row>
    <row r="115" spans="1:56" ht="20.25" customHeight="1" x14ac:dyDescent="0.4">
      <c r="A115" s="71"/>
      <c r="B115" s="98" t="s">
        <v>133</v>
      </c>
      <c r="C115" s="98"/>
      <c r="D115" s="98"/>
      <c r="E115" s="98"/>
      <c r="F115" s="98"/>
      <c r="G115" s="98"/>
      <c r="H115" s="98"/>
      <c r="I115" s="98"/>
      <c r="J115" s="98"/>
      <c r="K115" s="98"/>
      <c r="L115" s="99"/>
      <c r="M115" s="98"/>
      <c r="N115" s="98"/>
      <c r="O115" s="98"/>
      <c r="P115" s="98"/>
      <c r="Q115" s="98"/>
      <c r="R115" s="98"/>
      <c r="S115" s="98"/>
      <c r="T115" s="98" t="s">
        <v>70</v>
      </c>
      <c r="U115" s="98"/>
      <c r="V115" s="98"/>
      <c r="W115" s="98"/>
      <c r="X115" s="98"/>
      <c r="Y115" s="98"/>
      <c r="Z115" s="101"/>
      <c r="AA115" s="73"/>
      <c r="AB115" s="73"/>
      <c r="AC115" s="73"/>
      <c r="AD115" s="73"/>
      <c r="AE115" s="73"/>
      <c r="AF115" s="73"/>
      <c r="AG115" s="73"/>
      <c r="AH115" s="73"/>
      <c r="AI115" s="73"/>
      <c r="AJ115" s="73"/>
      <c r="AK115" s="73"/>
      <c r="AL115" s="73"/>
      <c r="AM115" s="73"/>
      <c r="AN115" s="73"/>
      <c r="AO115" s="73"/>
      <c r="AP115" s="73"/>
      <c r="AQ115" s="73"/>
      <c r="AR115" s="73"/>
      <c r="AS115" s="73"/>
      <c r="AT115" s="73"/>
      <c r="AU115" s="73"/>
      <c r="AV115" s="73"/>
      <c r="AW115" s="73"/>
      <c r="AX115" s="73"/>
      <c r="AY115" s="73"/>
      <c r="AZ115" s="73"/>
      <c r="BA115" s="73"/>
      <c r="BB115" s="73"/>
      <c r="BC115" s="73"/>
      <c r="BD115" s="73"/>
    </row>
    <row r="116" spans="1:56" ht="20.25" customHeight="1" x14ac:dyDescent="0.4">
      <c r="A116" s="71"/>
      <c r="B116" s="98"/>
      <c r="C116" s="249" t="s">
        <v>35</v>
      </c>
      <c r="D116" s="249"/>
      <c r="E116" s="249" t="s">
        <v>36</v>
      </c>
      <c r="F116" s="249"/>
      <c r="G116" s="249"/>
      <c r="H116" s="249"/>
      <c r="I116" s="98"/>
      <c r="J116" s="251" t="s">
        <v>39</v>
      </c>
      <c r="K116" s="251"/>
      <c r="L116" s="251"/>
      <c r="M116" s="251"/>
      <c r="N116" s="67"/>
      <c r="O116" s="67"/>
      <c r="P116" s="96" t="s">
        <v>47</v>
      </c>
      <c r="Q116" s="96"/>
      <c r="R116" s="98"/>
      <c r="S116" s="98"/>
      <c r="T116" s="252" t="s">
        <v>7</v>
      </c>
      <c r="U116" s="253"/>
      <c r="V116" s="252" t="s">
        <v>8</v>
      </c>
      <c r="W116" s="254"/>
      <c r="X116" s="254"/>
      <c r="Y116" s="253"/>
      <c r="Z116" s="101"/>
      <c r="AA116" s="73"/>
      <c r="AB116" s="73"/>
      <c r="AC116" s="73"/>
      <c r="AD116" s="73"/>
      <c r="AE116" s="73"/>
      <c r="AF116" s="73"/>
      <c r="AG116" s="73"/>
      <c r="AH116" s="73"/>
      <c r="AI116" s="73"/>
      <c r="AJ116" s="73"/>
      <c r="AK116" s="73"/>
      <c r="AL116" s="73"/>
      <c r="AM116" s="73"/>
      <c r="AN116" s="73"/>
      <c r="AO116" s="73"/>
      <c r="AP116" s="73"/>
      <c r="AQ116" s="73"/>
      <c r="AR116" s="73"/>
      <c r="AS116" s="73"/>
      <c r="AT116" s="73"/>
      <c r="AU116" s="73"/>
      <c r="AV116" s="73"/>
      <c r="AW116" s="73"/>
      <c r="AX116" s="73"/>
      <c r="AY116" s="73"/>
      <c r="AZ116" s="73"/>
      <c r="BA116" s="73"/>
      <c r="BB116" s="73"/>
      <c r="BC116" s="73"/>
      <c r="BD116" s="73"/>
    </row>
    <row r="117" spans="1:56" ht="20.25" customHeight="1" x14ac:dyDescent="0.4">
      <c r="A117" s="71"/>
      <c r="B117" s="98"/>
      <c r="C117" s="250"/>
      <c r="D117" s="250"/>
      <c r="E117" s="250" t="s">
        <v>37</v>
      </c>
      <c r="F117" s="250"/>
      <c r="G117" s="250" t="s">
        <v>38</v>
      </c>
      <c r="H117" s="250"/>
      <c r="I117" s="98"/>
      <c r="J117" s="250" t="s">
        <v>37</v>
      </c>
      <c r="K117" s="250"/>
      <c r="L117" s="250" t="s">
        <v>38</v>
      </c>
      <c r="M117" s="250"/>
      <c r="N117" s="67"/>
      <c r="O117" s="67"/>
      <c r="P117" s="96" t="s">
        <v>44</v>
      </c>
      <c r="Q117" s="96"/>
      <c r="R117" s="98"/>
      <c r="S117" s="98"/>
      <c r="T117" s="252" t="s">
        <v>3</v>
      </c>
      <c r="U117" s="253"/>
      <c r="V117" s="252" t="s">
        <v>50</v>
      </c>
      <c r="W117" s="254"/>
      <c r="X117" s="254"/>
      <c r="Y117" s="253"/>
      <c r="Z117" s="146"/>
      <c r="AA117" s="73"/>
      <c r="AB117" s="73"/>
      <c r="AC117" s="73"/>
      <c r="AD117" s="73"/>
      <c r="AE117" s="73"/>
      <c r="AF117" s="73"/>
      <c r="AG117" s="73"/>
      <c r="AH117" s="73"/>
      <c r="AI117" s="73"/>
      <c r="AJ117" s="73"/>
      <c r="AK117" s="73"/>
      <c r="AL117" s="73"/>
      <c r="AM117" s="73"/>
      <c r="AN117" s="73"/>
      <c r="AO117" s="73"/>
      <c r="AP117" s="73"/>
      <c r="AQ117" s="73"/>
      <c r="AR117" s="73"/>
      <c r="AS117" s="73"/>
      <c r="AT117" s="73"/>
      <c r="AU117" s="73"/>
      <c r="AV117" s="73"/>
      <c r="AW117" s="73"/>
      <c r="AX117" s="73"/>
      <c r="AY117" s="73"/>
      <c r="AZ117" s="73"/>
      <c r="BA117" s="73"/>
      <c r="BB117" s="73"/>
      <c r="BC117" s="73"/>
      <c r="BD117" s="73"/>
    </row>
    <row r="118" spans="1:56" ht="20.25" customHeight="1" x14ac:dyDescent="0.4">
      <c r="A118" s="71"/>
      <c r="B118" s="98"/>
      <c r="C118" s="252" t="s">
        <v>3</v>
      </c>
      <c r="D118" s="253"/>
      <c r="E118" s="255">
        <f>SUMIFS($AU$14:$AV$113,$C$14:$D$113,"介護支援専門員",$E$14:$F$113,"A")</f>
        <v>0</v>
      </c>
      <c r="F118" s="256"/>
      <c r="G118" s="257">
        <f>SUMIFS($AW$14:$AX$113,$C$14:$D$113,"介護支援専門員",$E$14:$F$113,"A")</f>
        <v>0</v>
      </c>
      <c r="H118" s="258"/>
      <c r="I118" s="112"/>
      <c r="J118" s="259">
        <v>0</v>
      </c>
      <c r="K118" s="260"/>
      <c r="L118" s="259">
        <v>0</v>
      </c>
      <c r="M118" s="260"/>
      <c r="N118" s="111"/>
      <c r="O118" s="111"/>
      <c r="P118" s="259">
        <v>0</v>
      </c>
      <c r="Q118" s="260"/>
      <c r="R118" s="98"/>
      <c r="S118" s="98"/>
      <c r="T118" s="252" t="s">
        <v>4</v>
      </c>
      <c r="U118" s="253"/>
      <c r="V118" s="252" t="s">
        <v>51</v>
      </c>
      <c r="W118" s="254"/>
      <c r="X118" s="254"/>
      <c r="Y118" s="253"/>
      <c r="Z118" s="143"/>
      <c r="AA118" s="73"/>
      <c r="AB118" s="73"/>
      <c r="AC118" s="73"/>
      <c r="AD118" s="73"/>
      <c r="AE118" s="73"/>
      <c r="AF118" s="73"/>
      <c r="AG118" s="73"/>
      <c r="AH118" s="73"/>
      <c r="AI118" s="73"/>
      <c r="AJ118" s="73"/>
      <c r="AK118" s="73"/>
      <c r="AL118" s="73"/>
      <c r="AM118" s="73"/>
      <c r="AN118" s="73"/>
      <c r="AO118" s="73"/>
      <c r="AP118" s="73"/>
      <c r="AQ118" s="73"/>
      <c r="AR118" s="73"/>
      <c r="AS118" s="73"/>
      <c r="AT118" s="73"/>
      <c r="AU118" s="73"/>
      <c r="AV118" s="73"/>
      <c r="AW118" s="73"/>
      <c r="AX118" s="73"/>
      <c r="AY118" s="73"/>
      <c r="AZ118" s="73"/>
      <c r="BA118" s="73"/>
      <c r="BB118" s="73"/>
      <c r="BC118" s="73"/>
      <c r="BD118" s="73"/>
    </row>
    <row r="119" spans="1:56" ht="20.25" customHeight="1" x14ac:dyDescent="0.4">
      <c r="A119" s="71"/>
      <c r="B119" s="98"/>
      <c r="C119" s="252" t="s">
        <v>4</v>
      </c>
      <c r="D119" s="253"/>
      <c r="E119" s="255">
        <f>SUMIFS($AU$14:$AV$113,$C$14:$D$113,"介護支援専門員",$E$14:$F$113,"B")</f>
        <v>0</v>
      </c>
      <c r="F119" s="256"/>
      <c r="G119" s="257">
        <f>SUMIFS($AW$14:$AX$113,$C$14:$D$113,"介護支援専門員",$E$14:$F$113,"B")</f>
        <v>0</v>
      </c>
      <c r="H119" s="258"/>
      <c r="I119" s="112"/>
      <c r="J119" s="259">
        <v>0</v>
      </c>
      <c r="K119" s="260"/>
      <c r="L119" s="259">
        <v>0</v>
      </c>
      <c r="M119" s="260"/>
      <c r="N119" s="111"/>
      <c r="O119" s="111"/>
      <c r="P119" s="259">
        <v>0</v>
      </c>
      <c r="Q119" s="260"/>
      <c r="R119" s="98"/>
      <c r="S119" s="98"/>
      <c r="T119" s="252" t="s">
        <v>5</v>
      </c>
      <c r="U119" s="253"/>
      <c r="V119" s="252" t="s">
        <v>52</v>
      </c>
      <c r="W119" s="254"/>
      <c r="X119" s="254"/>
      <c r="Y119" s="253"/>
      <c r="Z119" s="143"/>
      <c r="AA119" s="73"/>
      <c r="AB119" s="73"/>
      <c r="AC119" s="73"/>
      <c r="AD119" s="73"/>
      <c r="AE119" s="73"/>
      <c r="AF119" s="73"/>
      <c r="AG119" s="73"/>
      <c r="AH119" s="73"/>
      <c r="AI119" s="73"/>
      <c r="AJ119" s="73"/>
      <c r="AK119" s="73"/>
      <c r="AL119" s="73"/>
      <c r="AM119" s="73"/>
      <c r="AN119" s="73"/>
      <c r="AO119" s="73"/>
      <c r="AP119" s="73"/>
      <c r="AQ119" s="73"/>
      <c r="AR119" s="73"/>
      <c r="AS119" s="73"/>
      <c r="AT119" s="73"/>
      <c r="AU119" s="73"/>
      <c r="AV119" s="73"/>
      <c r="AW119" s="73"/>
      <c r="AX119" s="73"/>
      <c r="AY119" s="73"/>
      <c r="AZ119" s="73"/>
      <c r="BA119" s="73"/>
      <c r="BB119" s="73"/>
      <c r="BC119" s="73"/>
      <c r="BD119" s="73"/>
    </row>
    <row r="120" spans="1:56" ht="20.25" customHeight="1" x14ac:dyDescent="0.4">
      <c r="A120" s="71"/>
      <c r="B120" s="98"/>
      <c r="C120" s="252" t="s">
        <v>5</v>
      </c>
      <c r="D120" s="253"/>
      <c r="E120" s="255">
        <f>SUMIFS($AU$14:$AV$113,$C$14:$D$113,"介護支援専門員",$E$14:$F$113,"C")</f>
        <v>0</v>
      </c>
      <c r="F120" s="256"/>
      <c r="G120" s="257">
        <f>SUMIFS($AW$14:$AX$113,$C$14:$D$113,"介護支援専門員",$E$14:$F$113,"C")</f>
        <v>0</v>
      </c>
      <c r="H120" s="258"/>
      <c r="I120" s="112"/>
      <c r="J120" s="259">
        <v>0</v>
      </c>
      <c r="K120" s="260"/>
      <c r="L120" s="261">
        <v>0</v>
      </c>
      <c r="M120" s="262"/>
      <c r="N120" s="111"/>
      <c r="O120" s="111"/>
      <c r="P120" s="255" t="s">
        <v>30</v>
      </c>
      <c r="Q120" s="256"/>
      <c r="R120" s="98"/>
      <c r="S120" s="98"/>
      <c r="T120" s="252" t="s">
        <v>6</v>
      </c>
      <c r="U120" s="253"/>
      <c r="V120" s="252" t="s">
        <v>69</v>
      </c>
      <c r="W120" s="254"/>
      <c r="X120" s="254"/>
      <c r="Y120" s="253"/>
      <c r="Z120" s="144"/>
      <c r="AA120" s="73"/>
      <c r="AB120" s="73"/>
      <c r="AC120" s="73"/>
      <c r="AD120" s="73"/>
      <c r="AE120" s="73"/>
      <c r="AF120" s="73"/>
      <c r="AG120" s="73"/>
      <c r="AH120" s="73"/>
      <c r="AI120" s="73"/>
      <c r="AJ120" s="73"/>
      <c r="AK120" s="73"/>
      <c r="AL120" s="73"/>
      <c r="AM120" s="73"/>
      <c r="AN120" s="73"/>
      <c r="AO120" s="73"/>
      <c r="AP120" s="73"/>
      <c r="AQ120" s="73"/>
      <c r="AR120" s="73"/>
      <c r="AS120" s="73"/>
      <c r="AT120" s="73"/>
      <c r="AU120" s="73"/>
      <c r="AV120" s="73"/>
      <c r="AW120" s="73"/>
      <c r="AX120" s="73"/>
      <c r="AY120" s="73"/>
      <c r="AZ120" s="73"/>
      <c r="BA120" s="73"/>
      <c r="BB120" s="73"/>
      <c r="BC120" s="73"/>
      <c r="BD120" s="73"/>
    </row>
    <row r="121" spans="1:56" ht="20.25" customHeight="1" x14ac:dyDescent="0.4">
      <c r="A121" s="71"/>
      <c r="B121" s="98"/>
      <c r="C121" s="252" t="s">
        <v>6</v>
      </c>
      <c r="D121" s="253"/>
      <c r="E121" s="255">
        <f>SUMIFS($AU$14:$AV$113,$C$14:$D$113,"介護支援専門員",$E$14:$F$113,"D")</f>
        <v>0</v>
      </c>
      <c r="F121" s="256"/>
      <c r="G121" s="257">
        <f>SUMIFS($AW$14:$AX$113,$C$14:$D$113,"介護支援専門員",$E$14:$F$113,"D")</f>
        <v>0</v>
      </c>
      <c r="H121" s="258"/>
      <c r="I121" s="112"/>
      <c r="J121" s="259">
        <v>0</v>
      </c>
      <c r="K121" s="260"/>
      <c r="L121" s="261">
        <v>0</v>
      </c>
      <c r="M121" s="262"/>
      <c r="N121" s="111"/>
      <c r="O121" s="111"/>
      <c r="P121" s="255" t="s">
        <v>30</v>
      </c>
      <c r="Q121" s="256"/>
      <c r="R121" s="98"/>
      <c r="S121" s="98"/>
      <c r="T121" s="98"/>
      <c r="U121" s="263"/>
      <c r="V121" s="263"/>
      <c r="W121" s="264"/>
      <c r="X121" s="264"/>
      <c r="Y121" s="150"/>
      <c r="Z121" s="150"/>
      <c r="AA121" s="73"/>
      <c r="AB121" s="73"/>
      <c r="AC121" s="73"/>
      <c r="AD121" s="73"/>
      <c r="AE121" s="73"/>
      <c r="AF121" s="73"/>
      <c r="AG121" s="73"/>
      <c r="AH121" s="73"/>
      <c r="AI121" s="73"/>
      <c r="AJ121" s="73"/>
      <c r="AK121" s="73"/>
      <c r="AL121" s="73"/>
      <c r="AM121" s="73"/>
      <c r="AN121" s="73"/>
      <c r="AO121" s="73"/>
      <c r="AP121" s="73"/>
      <c r="AQ121" s="73"/>
      <c r="AR121" s="73"/>
      <c r="AS121" s="73"/>
      <c r="AT121" s="73"/>
      <c r="AU121" s="73"/>
      <c r="AV121" s="73"/>
      <c r="AW121" s="73"/>
      <c r="AX121" s="73"/>
      <c r="AY121" s="73"/>
      <c r="AZ121" s="73"/>
      <c r="BA121" s="73"/>
      <c r="BB121" s="73"/>
      <c r="BC121" s="73"/>
      <c r="BD121" s="73"/>
    </row>
    <row r="122" spans="1:56" ht="20.25" customHeight="1" x14ac:dyDescent="0.4">
      <c r="A122" s="71"/>
      <c r="B122" s="98"/>
      <c r="C122" s="252" t="s">
        <v>27</v>
      </c>
      <c r="D122" s="253"/>
      <c r="E122" s="255">
        <f>SUM(E118:F121)</f>
        <v>0</v>
      </c>
      <c r="F122" s="256"/>
      <c r="G122" s="257">
        <f>SUM(G118:H121)</f>
        <v>0</v>
      </c>
      <c r="H122" s="258"/>
      <c r="I122" s="112"/>
      <c r="J122" s="255">
        <f>SUM(J118:K121)</f>
        <v>0</v>
      </c>
      <c r="K122" s="256"/>
      <c r="L122" s="255">
        <f>SUM(L118:M121)</f>
        <v>0</v>
      </c>
      <c r="M122" s="256"/>
      <c r="N122" s="111"/>
      <c r="O122" s="111"/>
      <c r="P122" s="255">
        <f>SUM(P118:Q119)</f>
        <v>0</v>
      </c>
      <c r="Q122" s="256"/>
      <c r="R122" s="98"/>
      <c r="S122" s="98"/>
      <c r="T122" s="98"/>
      <c r="U122" s="263"/>
      <c r="V122" s="263"/>
      <c r="W122" s="264"/>
      <c r="X122" s="264"/>
      <c r="Y122" s="149"/>
      <c r="Z122" s="149"/>
      <c r="AA122" s="73"/>
      <c r="AB122" s="73"/>
      <c r="AC122" s="73"/>
      <c r="AD122" s="73"/>
      <c r="AE122" s="73"/>
      <c r="AF122" s="73"/>
      <c r="AG122" s="73"/>
      <c r="AH122" s="73"/>
      <c r="AI122" s="73"/>
      <c r="AJ122" s="73"/>
      <c r="AK122" s="73"/>
      <c r="AL122" s="73"/>
      <c r="AM122" s="73"/>
      <c r="AN122" s="73"/>
      <c r="AO122" s="73"/>
      <c r="AP122" s="73"/>
      <c r="AQ122" s="73"/>
      <c r="AR122" s="73"/>
      <c r="AS122" s="73"/>
      <c r="AT122" s="73"/>
      <c r="AU122" s="73"/>
      <c r="AV122" s="73"/>
      <c r="AW122" s="73"/>
      <c r="AX122" s="73"/>
      <c r="AY122" s="73"/>
      <c r="AZ122" s="73"/>
      <c r="BA122" s="73"/>
      <c r="BB122" s="73"/>
      <c r="BC122" s="73"/>
      <c r="BD122" s="73"/>
    </row>
    <row r="123" spans="1:56" ht="20.25" customHeight="1" x14ac:dyDescent="0.4">
      <c r="A123" s="71"/>
      <c r="B123" s="98"/>
      <c r="C123" s="98"/>
      <c r="D123" s="98"/>
      <c r="E123" s="98"/>
      <c r="F123" s="98"/>
      <c r="G123" s="98"/>
      <c r="H123" s="98"/>
      <c r="I123" s="98"/>
      <c r="J123" s="98"/>
      <c r="K123" s="98"/>
      <c r="L123" s="99"/>
      <c r="M123" s="98"/>
      <c r="N123" s="98"/>
      <c r="O123" s="98"/>
      <c r="P123" s="98"/>
      <c r="Q123" s="98"/>
      <c r="R123" s="98"/>
      <c r="S123" s="98"/>
      <c r="T123" s="98"/>
      <c r="U123" s="101"/>
      <c r="V123" s="101"/>
      <c r="W123" s="101"/>
      <c r="X123" s="101"/>
      <c r="Y123" s="101"/>
      <c r="Z123" s="101"/>
      <c r="AA123" s="73"/>
      <c r="AB123" s="73"/>
      <c r="AC123" s="73"/>
      <c r="AD123" s="73"/>
      <c r="AE123" s="73"/>
      <c r="AF123" s="73"/>
      <c r="AG123" s="73"/>
      <c r="AH123" s="73"/>
      <c r="AI123" s="73"/>
      <c r="AJ123" s="73"/>
      <c r="AK123" s="73"/>
      <c r="AL123" s="73"/>
      <c r="AM123" s="73"/>
      <c r="AN123" s="73"/>
      <c r="AO123" s="73"/>
      <c r="AP123" s="73"/>
      <c r="AQ123" s="73"/>
      <c r="AR123" s="73"/>
      <c r="AS123" s="73"/>
      <c r="AT123" s="73"/>
      <c r="AU123" s="73"/>
      <c r="AV123" s="73"/>
      <c r="AW123" s="73"/>
      <c r="AX123" s="73"/>
      <c r="AY123" s="73"/>
      <c r="AZ123" s="73"/>
      <c r="BA123" s="73"/>
      <c r="BB123" s="73"/>
      <c r="BC123" s="73"/>
      <c r="BD123" s="73"/>
    </row>
    <row r="124" spans="1:56" ht="20.25" customHeight="1" x14ac:dyDescent="0.4">
      <c r="A124" s="71"/>
      <c r="B124" s="98"/>
      <c r="C124" s="99" t="s">
        <v>45</v>
      </c>
      <c r="D124" s="98"/>
      <c r="E124" s="98"/>
      <c r="F124" s="98"/>
      <c r="G124" s="98"/>
      <c r="H124" s="98"/>
      <c r="I124" s="106" t="s">
        <v>89</v>
      </c>
      <c r="J124" s="272" t="s">
        <v>90</v>
      </c>
      <c r="K124" s="273"/>
      <c r="L124" s="107"/>
      <c r="M124" s="106"/>
      <c r="N124" s="98"/>
      <c r="O124" s="98"/>
      <c r="P124" s="98"/>
      <c r="Q124" s="98"/>
      <c r="R124" s="98"/>
      <c r="S124" s="98"/>
      <c r="T124" s="98"/>
      <c r="U124" s="102"/>
      <c r="V124" s="101"/>
      <c r="W124" s="101"/>
      <c r="X124" s="101"/>
      <c r="Y124" s="101"/>
      <c r="Z124" s="101"/>
      <c r="AA124" s="73"/>
      <c r="AB124" s="73"/>
      <c r="AC124" s="73"/>
      <c r="AD124" s="73"/>
      <c r="AE124" s="73"/>
      <c r="AF124" s="73"/>
      <c r="AG124" s="73"/>
      <c r="AH124" s="73"/>
      <c r="AI124" s="73"/>
      <c r="AJ124" s="73"/>
      <c r="AK124" s="73"/>
      <c r="AL124" s="73"/>
      <c r="AM124" s="73"/>
      <c r="AN124" s="73"/>
      <c r="AO124" s="73"/>
      <c r="AP124" s="73"/>
      <c r="AQ124" s="73"/>
      <c r="AR124" s="73"/>
      <c r="AS124" s="73"/>
      <c r="AT124" s="73"/>
      <c r="AU124" s="73"/>
      <c r="AV124" s="73"/>
      <c r="AW124" s="73"/>
      <c r="AX124" s="73"/>
      <c r="AY124" s="73"/>
      <c r="AZ124" s="73"/>
      <c r="BA124" s="73"/>
      <c r="BB124" s="73"/>
      <c r="BC124" s="73"/>
      <c r="BD124" s="73"/>
    </row>
    <row r="125" spans="1:56" ht="20.25" customHeight="1" x14ac:dyDescent="0.4">
      <c r="A125" s="71"/>
      <c r="B125" s="98"/>
      <c r="C125" s="98" t="s">
        <v>40</v>
      </c>
      <c r="D125" s="98"/>
      <c r="E125" s="98"/>
      <c r="F125" s="98"/>
      <c r="G125" s="98"/>
      <c r="H125" s="98" t="s">
        <v>41</v>
      </c>
      <c r="I125" s="98"/>
      <c r="J125" s="98"/>
      <c r="K125" s="98"/>
      <c r="L125" s="99"/>
      <c r="M125" s="98"/>
      <c r="N125" s="98"/>
      <c r="O125" s="98"/>
      <c r="P125" s="98"/>
      <c r="Q125" s="98"/>
      <c r="R125" s="98"/>
      <c r="S125" s="98"/>
      <c r="T125" s="98"/>
      <c r="U125" s="101"/>
      <c r="V125" s="101"/>
      <c r="W125" s="101"/>
      <c r="X125" s="101"/>
      <c r="Y125" s="101"/>
      <c r="Z125" s="101"/>
      <c r="AA125" s="73"/>
      <c r="AB125" s="73"/>
      <c r="AC125" s="73"/>
      <c r="AD125" s="73"/>
      <c r="AE125" s="73"/>
      <c r="AF125" s="73"/>
      <c r="AG125" s="73"/>
      <c r="AH125" s="73"/>
      <c r="AI125" s="73"/>
      <c r="AJ125" s="73"/>
      <c r="AK125" s="73"/>
      <c r="AL125" s="73"/>
      <c r="AM125" s="73"/>
      <c r="AN125" s="73"/>
      <c r="AO125" s="73"/>
      <c r="AP125" s="73"/>
      <c r="AQ125" s="73"/>
      <c r="AR125" s="73"/>
      <c r="AS125" s="73"/>
      <c r="AT125" s="73"/>
      <c r="AU125" s="73"/>
      <c r="AV125" s="73"/>
      <c r="AW125" s="73"/>
      <c r="AX125" s="73"/>
      <c r="AY125" s="73"/>
      <c r="AZ125" s="73"/>
      <c r="BA125" s="73"/>
      <c r="BB125" s="73"/>
      <c r="BC125" s="73"/>
      <c r="BD125" s="73"/>
    </row>
    <row r="126" spans="1:56" ht="20.25" customHeight="1" x14ac:dyDescent="0.4">
      <c r="A126" s="71"/>
      <c r="B126" s="98"/>
      <c r="C126" s="98" t="str">
        <f>IF($J$124="週","対象時間数（週平均）","対象時間数（当月合計）")</f>
        <v>対象時間数（週平均）</v>
      </c>
      <c r="D126" s="98"/>
      <c r="E126" s="98"/>
      <c r="F126" s="98"/>
      <c r="G126" s="98"/>
      <c r="H126" s="98" t="str">
        <f>IF($J$124="週","週に勤務すべき時間数","当月に勤務すべき時間数")</f>
        <v>週に勤務すべき時間数</v>
      </c>
      <c r="I126" s="98"/>
      <c r="J126" s="98"/>
      <c r="K126" s="98"/>
      <c r="L126" s="99"/>
      <c r="M126" s="250" t="s">
        <v>42</v>
      </c>
      <c r="N126" s="250"/>
      <c r="O126" s="250"/>
      <c r="P126" s="250"/>
      <c r="Q126" s="98"/>
      <c r="R126" s="98"/>
      <c r="S126" s="98"/>
      <c r="T126" s="98"/>
      <c r="U126" s="101"/>
      <c r="V126" s="101"/>
      <c r="W126" s="101"/>
      <c r="X126" s="101"/>
      <c r="Y126" s="101"/>
      <c r="Z126" s="101"/>
      <c r="AA126" s="73"/>
      <c r="AB126" s="73"/>
      <c r="AC126" s="73"/>
      <c r="AD126" s="73"/>
      <c r="AE126" s="73"/>
      <c r="AF126" s="73"/>
      <c r="AG126" s="73"/>
      <c r="AH126" s="73"/>
      <c r="AI126" s="73"/>
      <c r="AJ126" s="73"/>
      <c r="AK126" s="73"/>
      <c r="AL126" s="73"/>
      <c r="AM126" s="73"/>
      <c r="AN126" s="73"/>
      <c r="AO126" s="73"/>
      <c r="AP126" s="73"/>
      <c r="AQ126" s="73"/>
      <c r="AR126" s="73"/>
      <c r="AS126" s="73"/>
      <c r="AT126" s="73"/>
      <c r="AU126" s="73"/>
      <c r="AV126" s="73"/>
      <c r="AW126" s="73"/>
      <c r="AX126" s="73"/>
      <c r="AY126" s="73"/>
      <c r="AZ126" s="73"/>
      <c r="BA126" s="73"/>
      <c r="BB126" s="73"/>
      <c r="BC126" s="73"/>
      <c r="BD126" s="73"/>
    </row>
    <row r="127" spans="1:56" ht="20.25" customHeight="1" x14ac:dyDescent="0.4">
      <c r="A127" s="71"/>
      <c r="B127" s="98"/>
      <c r="C127" s="274">
        <f>IF($J$124="週",L122,J122)</f>
        <v>0</v>
      </c>
      <c r="D127" s="275"/>
      <c r="E127" s="275"/>
      <c r="F127" s="276"/>
      <c r="G127" s="145" t="s">
        <v>28</v>
      </c>
      <c r="H127" s="252">
        <f>IF($J$124="週",$AV$5,$AZ$5)</f>
        <v>40</v>
      </c>
      <c r="I127" s="254"/>
      <c r="J127" s="254"/>
      <c r="K127" s="253"/>
      <c r="L127" s="145" t="s">
        <v>29</v>
      </c>
      <c r="M127" s="266">
        <f>ROUNDDOWN(C127/H127,1)</f>
        <v>0</v>
      </c>
      <c r="N127" s="267"/>
      <c r="O127" s="267"/>
      <c r="P127" s="268"/>
      <c r="Q127" s="98"/>
      <c r="R127" s="98"/>
      <c r="S127" s="98"/>
      <c r="T127" s="98"/>
      <c r="U127" s="265"/>
      <c r="V127" s="265"/>
      <c r="W127" s="265"/>
      <c r="X127" s="265"/>
      <c r="Y127" s="143"/>
      <c r="Z127" s="101"/>
      <c r="AA127" s="73"/>
      <c r="AB127" s="73"/>
      <c r="AC127" s="73"/>
      <c r="AD127" s="73"/>
      <c r="AE127" s="73"/>
      <c r="AF127" s="73"/>
      <c r="AG127" s="73"/>
      <c r="AH127" s="73"/>
      <c r="AI127" s="73"/>
      <c r="AJ127" s="73"/>
      <c r="AK127" s="73"/>
      <c r="AL127" s="73"/>
      <c r="AM127" s="73"/>
      <c r="AN127" s="73"/>
      <c r="AO127" s="73"/>
      <c r="AP127" s="73"/>
      <c r="AQ127" s="73"/>
      <c r="AR127" s="73"/>
      <c r="AS127" s="73"/>
      <c r="AT127" s="73"/>
      <c r="AU127" s="73"/>
      <c r="AV127" s="73"/>
      <c r="AW127" s="73"/>
      <c r="AX127" s="73"/>
      <c r="AY127" s="73"/>
      <c r="AZ127" s="73"/>
      <c r="BA127" s="73"/>
      <c r="BB127" s="73"/>
      <c r="BC127" s="73"/>
      <c r="BD127" s="73"/>
    </row>
    <row r="128" spans="1:56" ht="20.25" customHeight="1" x14ac:dyDescent="0.4">
      <c r="A128" s="71"/>
      <c r="B128" s="98"/>
      <c r="C128" s="98"/>
      <c r="D128" s="98"/>
      <c r="E128" s="98"/>
      <c r="F128" s="98"/>
      <c r="G128" s="98"/>
      <c r="H128" s="98"/>
      <c r="I128" s="98"/>
      <c r="J128" s="98"/>
      <c r="K128" s="98"/>
      <c r="L128" s="99"/>
      <c r="M128" s="98" t="s">
        <v>71</v>
      </c>
      <c r="N128" s="98"/>
      <c r="O128" s="98"/>
      <c r="P128" s="98"/>
      <c r="Q128" s="98"/>
      <c r="R128" s="98"/>
      <c r="S128" s="98"/>
      <c r="T128" s="98"/>
      <c r="U128" s="101"/>
      <c r="V128" s="101"/>
      <c r="W128" s="101"/>
      <c r="X128" s="101"/>
      <c r="Y128" s="101"/>
      <c r="Z128" s="101"/>
      <c r="AA128" s="73"/>
      <c r="AB128" s="73"/>
      <c r="AC128" s="73"/>
      <c r="AD128" s="73"/>
      <c r="AE128" s="73"/>
      <c r="AF128" s="73"/>
      <c r="AG128" s="73"/>
      <c r="AH128" s="73"/>
      <c r="AI128" s="73"/>
      <c r="AJ128" s="73"/>
      <c r="AK128" s="73"/>
      <c r="AL128" s="73"/>
      <c r="AM128" s="73"/>
      <c r="AN128" s="73"/>
      <c r="AO128" s="73"/>
      <c r="AP128" s="73"/>
      <c r="AQ128" s="73"/>
      <c r="AR128" s="73"/>
      <c r="AS128" s="73"/>
      <c r="AT128" s="73"/>
      <c r="AU128" s="73"/>
      <c r="AV128" s="73"/>
      <c r="AW128" s="73"/>
      <c r="AX128" s="73"/>
      <c r="AY128" s="73"/>
      <c r="AZ128" s="73"/>
      <c r="BA128" s="73"/>
      <c r="BB128" s="73"/>
      <c r="BC128" s="73"/>
      <c r="BD128" s="73"/>
    </row>
    <row r="129" spans="1:58" ht="20.25" customHeight="1" x14ac:dyDescent="0.4">
      <c r="A129" s="71"/>
      <c r="B129" s="98"/>
      <c r="C129" s="98" t="s">
        <v>122</v>
      </c>
      <c r="D129" s="98"/>
      <c r="E129" s="98"/>
      <c r="F129" s="98"/>
      <c r="G129" s="98"/>
      <c r="H129" s="98"/>
      <c r="I129" s="98"/>
      <c r="J129" s="98"/>
      <c r="K129" s="98"/>
      <c r="L129" s="99"/>
      <c r="M129" s="98"/>
      <c r="N129" s="98"/>
      <c r="O129" s="98"/>
      <c r="P129" s="98"/>
      <c r="Q129" s="98"/>
      <c r="R129" s="98"/>
      <c r="S129" s="98"/>
      <c r="T129" s="98"/>
      <c r="U129" s="98"/>
      <c r="V129" s="108"/>
      <c r="W129" s="109"/>
      <c r="X129" s="109"/>
      <c r="Y129" s="98"/>
      <c r="Z129" s="98"/>
      <c r="AA129" s="73"/>
      <c r="AB129" s="73"/>
      <c r="AC129" s="73"/>
      <c r="AD129" s="73"/>
      <c r="AE129" s="73"/>
      <c r="AF129" s="73"/>
      <c r="AG129" s="73"/>
      <c r="AH129" s="73"/>
      <c r="AI129" s="73"/>
      <c r="AJ129" s="73"/>
      <c r="AK129" s="73"/>
      <c r="AL129" s="73"/>
      <c r="AM129" s="73"/>
      <c r="AN129" s="73"/>
      <c r="AO129" s="73"/>
      <c r="AP129" s="73"/>
      <c r="AQ129" s="73"/>
      <c r="AR129" s="73"/>
      <c r="AS129" s="73"/>
      <c r="AT129" s="73"/>
      <c r="AU129" s="73"/>
      <c r="AV129" s="73"/>
      <c r="AW129" s="73"/>
      <c r="AX129" s="73"/>
      <c r="AY129" s="73"/>
      <c r="AZ129" s="73"/>
      <c r="BA129" s="73"/>
      <c r="BB129" s="73"/>
      <c r="BC129" s="73"/>
      <c r="BD129" s="73"/>
    </row>
    <row r="130" spans="1:58" ht="20.25" customHeight="1" x14ac:dyDescent="0.4">
      <c r="A130" s="71"/>
      <c r="B130" s="98"/>
      <c r="C130" s="98" t="s">
        <v>47</v>
      </c>
      <c r="D130" s="98"/>
      <c r="E130" s="98"/>
      <c r="F130" s="98"/>
      <c r="G130" s="98"/>
      <c r="H130" s="98"/>
      <c r="I130" s="98"/>
      <c r="J130" s="98"/>
      <c r="K130" s="98"/>
      <c r="L130" s="99"/>
      <c r="M130" s="145"/>
      <c r="N130" s="145"/>
      <c r="O130" s="145"/>
      <c r="P130" s="145"/>
      <c r="Q130" s="98"/>
      <c r="R130" s="98"/>
      <c r="S130" s="98"/>
      <c r="T130" s="98"/>
      <c r="U130" s="98"/>
      <c r="V130" s="108"/>
      <c r="W130" s="109"/>
      <c r="X130" s="109"/>
      <c r="Y130" s="98"/>
      <c r="Z130" s="98"/>
      <c r="AA130" s="73"/>
      <c r="AB130" s="73"/>
      <c r="AC130" s="73"/>
      <c r="AD130" s="73"/>
      <c r="AE130" s="73"/>
      <c r="AF130" s="73"/>
      <c r="AG130" s="73"/>
      <c r="AH130" s="73"/>
      <c r="AI130" s="73"/>
      <c r="AJ130" s="73"/>
      <c r="AK130" s="73"/>
      <c r="AL130" s="73"/>
      <c r="AM130" s="73"/>
      <c r="AN130" s="73"/>
      <c r="AO130" s="73"/>
      <c r="AP130" s="73"/>
      <c r="AQ130" s="73"/>
      <c r="AR130" s="73"/>
      <c r="AS130" s="73"/>
      <c r="AT130" s="73"/>
      <c r="AU130" s="73"/>
      <c r="AV130" s="73"/>
      <c r="AW130" s="73"/>
      <c r="AX130" s="73"/>
      <c r="AY130" s="73"/>
      <c r="AZ130" s="73"/>
      <c r="BA130" s="73"/>
      <c r="BB130" s="73"/>
      <c r="BC130" s="73"/>
      <c r="BD130" s="73"/>
    </row>
    <row r="131" spans="1:58" ht="20.25" customHeight="1" x14ac:dyDescent="0.4">
      <c r="A131" s="71"/>
      <c r="B131" s="98"/>
      <c r="C131" s="67" t="s">
        <v>43</v>
      </c>
      <c r="D131" s="67"/>
      <c r="E131" s="67"/>
      <c r="F131" s="67"/>
      <c r="G131" s="67"/>
      <c r="H131" s="98" t="s">
        <v>46</v>
      </c>
      <c r="I131" s="67"/>
      <c r="J131" s="67"/>
      <c r="K131" s="67"/>
      <c r="L131" s="67"/>
      <c r="M131" s="250" t="s">
        <v>27</v>
      </c>
      <c r="N131" s="250"/>
      <c r="O131" s="250"/>
      <c r="P131" s="250"/>
      <c r="Q131" s="98"/>
      <c r="R131" s="98"/>
      <c r="S131" s="98"/>
      <c r="T131" s="98"/>
      <c r="U131" s="98"/>
      <c r="V131" s="108"/>
      <c r="W131" s="109"/>
      <c r="X131" s="109"/>
      <c r="Y131" s="98"/>
      <c r="Z131" s="98"/>
      <c r="AA131" s="73"/>
      <c r="AB131" s="73"/>
      <c r="AC131" s="73"/>
      <c r="AD131" s="73"/>
      <c r="AE131" s="73"/>
      <c r="AF131" s="73"/>
      <c r="AG131" s="73"/>
      <c r="AH131" s="73"/>
      <c r="AI131" s="73"/>
      <c r="AJ131" s="73"/>
      <c r="AK131" s="73"/>
      <c r="AL131" s="73"/>
      <c r="AM131" s="73"/>
      <c r="AN131" s="73"/>
      <c r="AO131" s="73"/>
      <c r="AP131" s="73"/>
      <c r="AQ131" s="73"/>
      <c r="AR131" s="73"/>
      <c r="AS131" s="73"/>
      <c r="AT131" s="73"/>
      <c r="AU131" s="73"/>
      <c r="AV131" s="73"/>
      <c r="AW131" s="73"/>
      <c r="AX131" s="73"/>
      <c r="AY131" s="73"/>
      <c r="AZ131" s="73"/>
      <c r="BA131" s="73"/>
      <c r="BB131" s="73"/>
      <c r="BC131" s="73"/>
      <c r="BD131" s="73"/>
    </row>
    <row r="132" spans="1:58" ht="20.25" customHeight="1" x14ac:dyDescent="0.4">
      <c r="A132" s="71"/>
      <c r="B132" s="98"/>
      <c r="C132" s="252">
        <f>P122</f>
        <v>0</v>
      </c>
      <c r="D132" s="254"/>
      <c r="E132" s="254"/>
      <c r="F132" s="253"/>
      <c r="G132" s="145" t="s">
        <v>81</v>
      </c>
      <c r="H132" s="266">
        <f>M127</f>
        <v>0</v>
      </c>
      <c r="I132" s="267"/>
      <c r="J132" s="267"/>
      <c r="K132" s="268"/>
      <c r="L132" s="145" t="s">
        <v>29</v>
      </c>
      <c r="M132" s="269">
        <f>ROUNDDOWN(C132+H132,1)</f>
        <v>0</v>
      </c>
      <c r="N132" s="270"/>
      <c r="O132" s="270"/>
      <c r="P132" s="271"/>
      <c r="Q132" s="98"/>
      <c r="R132" s="98"/>
      <c r="S132" s="98"/>
      <c r="T132" s="98"/>
      <c r="U132" s="98"/>
      <c r="V132" s="108"/>
      <c r="W132" s="109"/>
      <c r="X132" s="109"/>
      <c r="Y132" s="98"/>
      <c r="Z132" s="98"/>
      <c r="AA132" s="73"/>
      <c r="AB132" s="73"/>
      <c r="AC132" s="73"/>
      <c r="AD132" s="73"/>
      <c r="AE132" s="73"/>
      <c r="AF132" s="73"/>
      <c r="AG132" s="73"/>
      <c r="AH132" s="73"/>
      <c r="AI132" s="73"/>
      <c r="AJ132" s="73"/>
      <c r="AK132" s="73"/>
      <c r="AL132" s="73"/>
      <c r="AM132" s="73"/>
      <c r="AN132" s="73"/>
      <c r="AO132" s="73"/>
      <c r="AP132" s="73"/>
      <c r="AQ132" s="73"/>
      <c r="AR132" s="73"/>
      <c r="AS132" s="73"/>
      <c r="AT132" s="73"/>
      <c r="AU132" s="73"/>
      <c r="AV132" s="73"/>
      <c r="AW132" s="73"/>
      <c r="AX132" s="73"/>
      <c r="AY132" s="73"/>
      <c r="AZ132" s="73"/>
      <c r="BA132" s="73"/>
      <c r="BB132" s="73"/>
      <c r="BC132" s="73"/>
      <c r="BD132" s="73"/>
    </row>
    <row r="133" spans="1:58" ht="20.25" customHeight="1" x14ac:dyDescent="0.4">
      <c r="A133" s="71"/>
      <c r="B133" s="98"/>
      <c r="C133" s="98"/>
      <c r="D133" s="98"/>
      <c r="E133" s="98"/>
      <c r="F133" s="98"/>
      <c r="G133" s="98"/>
      <c r="H133" s="98"/>
      <c r="I133" s="98"/>
      <c r="J133" s="98"/>
      <c r="K133" s="98"/>
      <c r="L133" s="98"/>
      <c r="M133" s="98"/>
      <c r="N133" s="99"/>
      <c r="O133" s="98"/>
      <c r="P133" s="98"/>
      <c r="Q133" s="98"/>
      <c r="R133" s="98"/>
      <c r="S133" s="98"/>
      <c r="T133" s="98"/>
      <c r="U133" s="98"/>
      <c r="V133" s="108"/>
      <c r="W133" s="109"/>
      <c r="X133" s="109"/>
      <c r="Y133" s="98"/>
      <c r="Z133" s="98"/>
      <c r="AA133" s="73"/>
      <c r="AB133" s="73"/>
      <c r="AC133" s="73"/>
      <c r="AD133" s="73"/>
      <c r="AE133" s="73"/>
      <c r="AF133" s="73"/>
      <c r="AG133" s="73"/>
      <c r="AH133" s="73"/>
      <c r="AI133" s="73"/>
      <c r="AJ133" s="73"/>
      <c r="AK133" s="73"/>
      <c r="AL133" s="73"/>
      <c r="AM133" s="73"/>
      <c r="AN133" s="73"/>
      <c r="AO133" s="73"/>
      <c r="AP133" s="73"/>
      <c r="AQ133" s="73"/>
      <c r="AR133" s="73"/>
      <c r="AS133" s="73"/>
      <c r="AT133" s="73"/>
      <c r="AU133" s="73"/>
      <c r="AV133" s="73"/>
      <c r="AW133" s="73"/>
      <c r="AX133" s="73"/>
      <c r="AY133" s="73"/>
      <c r="AZ133" s="73"/>
      <c r="BA133" s="73"/>
      <c r="BB133" s="73"/>
      <c r="BC133" s="73"/>
      <c r="BD133" s="73"/>
    </row>
    <row r="134" spans="1:58" ht="20.25" customHeight="1" x14ac:dyDescent="0.4">
      <c r="C134" s="2"/>
      <c r="D134" s="2"/>
      <c r="E134" s="1"/>
      <c r="F134" s="1"/>
      <c r="G134" s="1"/>
      <c r="H134" s="1"/>
      <c r="I134" s="1"/>
      <c r="J134" s="1"/>
      <c r="K134" s="1"/>
      <c r="L134" s="1"/>
      <c r="M134" s="1"/>
      <c r="N134" s="1"/>
      <c r="O134" s="1"/>
      <c r="P134" s="1"/>
      <c r="Q134" s="1"/>
      <c r="R134" s="1"/>
      <c r="S134" s="1"/>
      <c r="T134" s="2"/>
      <c r="U134" s="1"/>
      <c r="V134" s="1"/>
      <c r="W134" s="1"/>
      <c r="X134" s="1"/>
      <c r="Y134" s="1"/>
      <c r="Z134" s="1"/>
      <c r="AA134" s="1"/>
      <c r="AB134" s="1"/>
      <c r="AC134" s="1"/>
      <c r="AD134" s="1"/>
      <c r="AE134" s="1"/>
      <c r="AF134" s="1"/>
      <c r="AJ134" s="7"/>
      <c r="AK134" s="8"/>
      <c r="AL134" s="8"/>
      <c r="AM134" s="1"/>
      <c r="AN134" s="1"/>
      <c r="AO134" s="1"/>
      <c r="AP134" s="1"/>
      <c r="AQ134" s="1"/>
      <c r="AR134" s="1"/>
      <c r="AS134" s="1"/>
      <c r="AT134" s="1"/>
      <c r="AU134" s="1"/>
      <c r="AV134" s="1"/>
      <c r="AW134" s="1"/>
      <c r="AX134" s="1"/>
      <c r="AY134" s="1"/>
      <c r="AZ134" s="1"/>
      <c r="BA134" s="1"/>
      <c r="BB134" s="1"/>
      <c r="BC134" s="1"/>
      <c r="BD134" s="1"/>
      <c r="BE134" s="8"/>
    </row>
    <row r="135" spans="1:58" ht="20.25" customHeight="1" x14ac:dyDescent="0.4">
      <c r="A135" s="1"/>
      <c r="B135" s="1"/>
      <c r="C135" s="2"/>
      <c r="D135" s="2"/>
      <c r="E135" s="1"/>
      <c r="F135" s="1"/>
      <c r="G135" s="1"/>
      <c r="H135" s="1"/>
      <c r="I135" s="1"/>
      <c r="J135" s="1"/>
      <c r="K135" s="1"/>
      <c r="L135" s="1"/>
      <c r="M135" s="1"/>
      <c r="N135" s="1"/>
      <c r="O135" s="1"/>
      <c r="P135" s="1"/>
      <c r="Q135" s="1"/>
      <c r="R135" s="1"/>
      <c r="S135" s="1"/>
      <c r="T135" s="1"/>
      <c r="U135" s="2"/>
      <c r="V135" s="1"/>
      <c r="W135" s="1"/>
      <c r="X135" s="1"/>
      <c r="Y135" s="1"/>
      <c r="Z135" s="1"/>
      <c r="AA135" s="1"/>
      <c r="AB135" s="1"/>
      <c r="AC135" s="1"/>
      <c r="AD135" s="1"/>
      <c r="AE135" s="1"/>
      <c r="AF135" s="1"/>
      <c r="AG135" s="1"/>
      <c r="AK135" s="7"/>
      <c r="AL135" s="8"/>
      <c r="AM135" s="8"/>
      <c r="AN135" s="1"/>
      <c r="AO135" s="1"/>
      <c r="AP135" s="1"/>
      <c r="AQ135" s="1"/>
      <c r="AR135" s="1"/>
      <c r="AS135" s="1"/>
      <c r="AT135" s="1"/>
      <c r="AU135" s="1"/>
      <c r="AV135" s="1"/>
      <c r="AW135" s="1"/>
      <c r="AX135" s="1"/>
      <c r="AY135" s="1"/>
      <c r="AZ135" s="1"/>
      <c r="BA135" s="1"/>
      <c r="BB135" s="1"/>
      <c r="BC135" s="1"/>
      <c r="BD135" s="1"/>
      <c r="BE135" s="1"/>
      <c r="BF135" s="8"/>
    </row>
    <row r="136" spans="1:58" ht="20.25" customHeight="1" x14ac:dyDescent="0.4">
      <c r="A136" s="1"/>
      <c r="B136" s="1"/>
      <c r="C136" s="1"/>
      <c r="D136" s="2"/>
      <c r="E136" s="1"/>
      <c r="F136" s="1"/>
      <c r="G136" s="1"/>
      <c r="H136" s="1"/>
      <c r="I136" s="1"/>
      <c r="J136" s="1"/>
      <c r="K136" s="1"/>
      <c r="L136" s="1"/>
      <c r="M136" s="1"/>
      <c r="N136" s="1"/>
      <c r="O136" s="1"/>
      <c r="P136" s="1"/>
      <c r="Q136" s="1"/>
      <c r="R136" s="1"/>
      <c r="S136" s="1"/>
      <c r="T136" s="1"/>
      <c r="U136" s="2"/>
      <c r="V136" s="1"/>
      <c r="W136" s="1"/>
      <c r="X136" s="1"/>
      <c r="Y136" s="1"/>
      <c r="Z136" s="1"/>
      <c r="AA136" s="1"/>
      <c r="AB136" s="1"/>
      <c r="AC136" s="1"/>
      <c r="AD136" s="1"/>
      <c r="AE136" s="1"/>
      <c r="AF136" s="1"/>
      <c r="AG136" s="1"/>
      <c r="AK136" s="7"/>
      <c r="AL136" s="8"/>
      <c r="AM136" s="8"/>
      <c r="AN136" s="1"/>
      <c r="AO136" s="1"/>
      <c r="AP136" s="1"/>
      <c r="AQ136" s="1"/>
      <c r="AR136" s="1"/>
      <c r="AS136" s="1"/>
      <c r="AT136" s="1"/>
      <c r="AU136" s="1"/>
      <c r="AV136" s="1"/>
      <c r="AW136" s="1"/>
      <c r="AX136" s="1"/>
      <c r="AY136" s="1"/>
      <c r="AZ136" s="1"/>
      <c r="BA136" s="1"/>
      <c r="BB136" s="1"/>
      <c r="BC136" s="1"/>
      <c r="BD136" s="1"/>
      <c r="BE136" s="1"/>
      <c r="BF136" s="8"/>
    </row>
    <row r="137" spans="1:58" ht="20.25" customHeight="1" x14ac:dyDescent="0.4">
      <c r="A137" s="1"/>
      <c r="B137" s="1"/>
      <c r="C137" s="2"/>
      <c r="D137" s="2"/>
      <c r="E137" s="1"/>
      <c r="F137" s="1"/>
      <c r="G137" s="1"/>
      <c r="H137" s="1"/>
      <c r="I137" s="1"/>
      <c r="J137" s="1"/>
      <c r="K137" s="1"/>
      <c r="L137" s="1"/>
      <c r="M137" s="1"/>
      <c r="N137" s="1"/>
      <c r="O137" s="1"/>
      <c r="P137" s="1"/>
      <c r="Q137" s="1"/>
      <c r="R137" s="1"/>
      <c r="S137" s="1"/>
      <c r="T137" s="1"/>
      <c r="U137" s="2"/>
      <c r="V137" s="1"/>
      <c r="W137" s="1"/>
      <c r="X137" s="1"/>
      <c r="Y137" s="1"/>
      <c r="Z137" s="1"/>
      <c r="AA137" s="1"/>
      <c r="AB137" s="1"/>
      <c r="AC137" s="1"/>
      <c r="AD137" s="1"/>
      <c r="AE137" s="1"/>
      <c r="AF137" s="1"/>
      <c r="AG137" s="1"/>
      <c r="AK137" s="7"/>
      <c r="AL137" s="8"/>
      <c r="AM137" s="8"/>
      <c r="AN137" s="1"/>
      <c r="AO137" s="1"/>
      <c r="AP137" s="1"/>
      <c r="AQ137" s="1"/>
      <c r="AR137" s="1"/>
      <c r="AS137" s="1"/>
      <c r="AT137" s="1"/>
      <c r="AU137" s="1"/>
      <c r="AV137" s="1"/>
      <c r="AW137" s="1"/>
      <c r="AX137" s="1"/>
      <c r="AY137" s="1"/>
      <c r="AZ137" s="1"/>
      <c r="BA137" s="1"/>
      <c r="BB137" s="1"/>
      <c r="BC137" s="1"/>
      <c r="BD137" s="1"/>
      <c r="BE137" s="1"/>
      <c r="BF137" s="8"/>
    </row>
    <row r="138" spans="1:58" ht="20.25" customHeight="1" x14ac:dyDescent="0.4">
      <c r="C138" s="7"/>
      <c r="D138" s="7"/>
      <c r="E138" s="7"/>
      <c r="F138" s="7"/>
      <c r="G138" s="7"/>
      <c r="H138" s="7"/>
      <c r="I138" s="7"/>
      <c r="J138" s="7"/>
      <c r="K138" s="7"/>
      <c r="L138" s="7"/>
      <c r="M138" s="7"/>
      <c r="N138" s="7"/>
      <c r="O138" s="7"/>
      <c r="P138" s="7"/>
      <c r="Q138" s="7"/>
      <c r="R138" s="7"/>
      <c r="S138" s="7"/>
      <c r="T138" s="7"/>
      <c r="U138" s="8"/>
      <c r="V138" s="8"/>
      <c r="W138" s="7"/>
      <c r="X138" s="7"/>
      <c r="Y138" s="7"/>
      <c r="Z138" s="7"/>
      <c r="AA138" s="7"/>
      <c r="AB138" s="7"/>
      <c r="AC138" s="7"/>
      <c r="AD138" s="7"/>
      <c r="AE138" s="7"/>
      <c r="AF138" s="7"/>
      <c r="AG138" s="7"/>
      <c r="AH138" s="7"/>
      <c r="AI138" s="7"/>
      <c r="AJ138" s="7"/>
      <c r="AK138" s="7"/>
      <c r="AL138" s="8"/>
      <c r="AM138" s="8"/>
      <c r="AN138" s="1"/>
      <c r="AO138" s="1"/>
      <c r="AP138" s="1"/>
      <c r="AQ138" s="1"/>
      <c r="AR138" s="1"/>
      <c r="AS138" s="1"/>
      <c r="AT138" s="1"/>
      <c r="AU138" s="1"/>
      <c r="AV138" s="1"/>
      <c r="AW138" s="1"/>
      <c r="AX138" s="1"/>
      <c r="AY138" s="1"/>
      <c r="AZ138" s="1"/>
      <c r="BA138" s="1"/>
      <c r="BB138" s="1"/>
      <c r="BC138" s="1"/>
      <c r="BD138" s="1"/>
      <c r="BE138" s="1"/>
      <c r="BF138" s="8"/>
    </row>
    <row r="139" spans="1:58" ht="20.25" customHeight="1" x14ac:dyDescent="0.4">
      <c r="C139" s="7"/>
      <c r="D139" s="7"/>
      <c r="E139" s="7"/>
      <c r="F139" s="7"/>
      <c r="G139" s="7"/>
      <c r="H139" s="7"/>
      <c r="I139" s="7"/>
      <c r="J139" s="7"/>
      <c r="K139" s="7"/>
      <c r="L139" s="7"/>
      <c r="M139" s="7"/>
      <c r="N139" s="7"/>
      <c r="O139" s="7"/>
      <c r="P139" s="7"/>
      <c r="Q139" s="7"/>
      <c r="R139" s="7"/>
      <c r="S139" s="7"/>
      <c r="T139" s="7"/>
      <c r="U139" s="8"/>
      <c r="V139" s="8"/>
      <c r="W139" s="7"/>
      <c r="X139" s="7"/>
      <c r="Y139" s="7"/>
      <c r="Z139" s="7"/>
      <c r="AA139" s="7"/>
      <c r="AB139" s="7"/>
      <c r="AC139" s="7"/>
      <c r="AD139" s="7"/>
      <c r="AE139" s="7"/>
      <c r="AF139" s="7"/>
      <c r="AG139" s="7"/>
      <c r="AH139" s="7"/>
      <c r="AI139" s="7"/>
      <c r="AJ139" s="7"/>
      <c r="AK139" s="7"/>
      <c r="AL139" s="8"/>
      <c r="AM139" s="8"/>
      <c r="AN139" s="1"/>
      <c r="AO139" s="1"/>
      <c r="AP139" s="1"/>
      <c r="AQ139" s="1"/>
      <c r="AR139" s="1"/>
      <c r="AS139" s="1"/>
      <c r="AT139" s="1"/>
      <c r="AU139" s="1"/>
      <c r="AV139" s="1"/>
      <c r="AW139" s="1"/>
      <c r="AX139" s="1"/>
      <c r="AY139" s="1"/>
      <c r="AZ139" s="1"/>
      <c r="BA139" s="1"/>
      <c r="BB139" s="1"/>
      <c r="BC139" s="1"/>
      <c r="BD139" s="1"/>
      <c r="BE139" s="1"/>
      <c r="BF139" s="8"/>
    </row>
  </sheetData>
  <sheetProtection insertRows="0"/>
  <mergeCells count="786">
    <mergeCell ref="W122:X122"/>
    <mergeCell ref="J124:K124"/>
    <mergeCell ref="M126:P126"/>
    <mergeCell ref="C127:F127"/>
    <mergeCell ref="H127:K127"/>
    <mergeCell ref="M127:P127"/>
    <mergeCell ref="U127:X127"/>
    <mergeCell ref="M131:P131"/>
    <mergeCell ref="C132:F132"/>
    <mergeCell ref="H132:K132"/>
    <mergeCell ref="M132:P132"/>
    <mergeCell ref="E119:F119"/>
    <mergeCell ref="G119:H119"/>
    <mergeCell ref="P119:Q119"/>
    <mergeCell ref="V119:Y119"/>
    <mergeCell ref="C120:D120"/>
    <mergeCell ref="E120:F120"/>
    <mergeCell ref="G120:H120"/>
    <mergeCell ref="P120:Q120"/>
    <mergeCell ref="V120:Y120"/>
    <mergeCell ref="C119:D119"/>
    <mergeCell ref="J119:K119"/>
    <mergeCell ref="L119:M119"/>
    <mergeCell ref="T119:U119"/>
    <mergeCell ref="AV5:AW5"/>
    <mergeCell ref="AZ5:BA5"/>
    <mergeCell ref="AZ7:BA7"/>
    <mergeCell ref="AM1:BA1"/>
    <mergeCell ref="U2:V2"/>
    <mergeCell ref="X2:Y2"/>
    <mergeCell ref="AB2:AC2"/>
    <mergeCell ref="AM2:BA2"/>
    <mergeCell ref="AZ3:BC3"/>
    <mergeCell ref="AZ4:BC4"/>
    <mergeCell ref="AZ6:BA6"/>
    <mergeCell ref="AU9:AV13"/>
    <mergeCell ref="AW9:AX13"/>
    <mergeCell ref="AY9:BD13"/>
    <mergeCell ref="P10:V10"/>
    <mergeCell ref="W10:AC10"/>
    <mergeCell ref="AD10:AJ10"/>
    <mergeCell ref="AK10:AQ10"/>
    <mergeCell ref="AR10:AT10"/>
    <mergeCell ref="B9:B13"/>
    <mergeCell ref="C9:D13"/>
    <mergeCell ref="E9:F13"/>
    <mergeCell ref="G9:K13"/>
    <mergeCell ref="L9:O13"/>
    <mergeCell ref="P9:AT9"/>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30:BD30"/>
    <mergeCell ref="C113:D113"/>
    <mergeCell ref="E113:F113"/>
    <mergeCell ref="G113:K113"/>
    <mergeCell ref="L113:O113"/>
    <mergeCell ref="AU113:AV113"/>
    <mergeCell ref="AW113:AX113"/>
    <mergeCell ref="AY113:BD113"/>
    <mergeCell ref="C31:D31"/>
    <mergeCell ref="E31:F31"/>
    <mergeCell ref="C30:D30"/>
    <mergeCell ref="E30:F30"/>
    <mergeCell ref="G30:K30"/>
    <mergeCell ref="L30:O30"/>
    <mergeCell ref="AU30:AV30"/>
    <mergeCell ref="AW30:AX30"/>
    <mergeCell ref="AY31:BD31"/>
    <mergeCell ref="C32:D32"/>
    <mergeCell ref="E32:F32"/>
    <mergeCell ref="AY32:BD32"/>
    <mergeCell ref="C33:D33"/>
    <mergeCell ref="E33:F33"/>
    <mergeCell ref="AY33:BD33"/>
    <mergeCell ref="AY34:BD34"/>
    <mergeCell ref="C116:D117"/>
    <mergeCell ref="E116:H116"/>
    <mergeCell ref="E117:F117"/>
    <mergeCell ref="G117:H117"/>
    <mergeCell ref="C118:D118"/>
    <mergeCell ref="E118:F118"/>
    <mergeCell ref="G118:H118"/>
    <mergeCell ref="P118:Q118"/>
    <mergeCell ref="V118:Y118"/>
    <mergeCell ref="J118:K118"/>
    <mergeCell ref="J116:M116"/>
    <mergeCell ref="T116:U116"/>
    <mergeCell ref="V116:Y116"/>
    <mergeCell ref="V117:Y117"/>
    <mergeCell ref="L118:M118"/>
    <mergeCell ref="T118:U118"/>
    <mergeCell ref="J117:K117"/>
    <mergeCell ref="L117:M117"/>
    <mergeCell ref="T117:U117"/>
    <mergeCell ref="W121:X121"/>
    <mergeCell ref="C122:D122"/>
    <mergeCell ref="E122:F122"/>
    <mergeCell ref="G122:H122"/>
    <mergeCell ref="J122:K122"/>
    <mergeCell ref="L122:M122"/>
    <mergeCell ref="P122:Q122"/>
    <mergeCell ref="U122:V122"/>
    <mergeCell ref="G31:K31"/>
    <mergeCell ref="L31:O31"/>
    <mergeCell ref="C35:D35"/>
    <mergeCell ref="E35:F35"/>
    <mergeCell ref="G35:K35"/>
    <mergeCell ref="L35:O35"/>
    <mergeCell ref="J121:K121"/>
    <mergeCell ref="L121:M121"/>
    <mergeCell ref="T120:U120"/>
    <mergeCell ref="J120:K120"/>
    <mergeCell ref="L120:M120"/>
    <mergeCell ref="C121:D121"/>
    <mergeCell ref="E121:F121"/>
    <mergeCell ref="G121:H121"/>
    <mergeCell ref="P121:Q121"/>
    <mergeCell ref="U121:V121"/>
    <mergeCell ref="AU31:AV31"/>
    <mergeCell ref="AW31:AX31"/>
    <mergeCell ref="G32:K32"/>
    <mergeCell ref="L32:O32"/>
    <mergeCell ref="AU32:AV32"/>
    <mergeCell ref="AW32:AX32"/>
    <mergeCell ref="G33:K33"/>
    <mergeCell ref="L33:O33"/>
    <mergeCell ref="AU33:AV33"/>
    <mergeCell ref="AW33:AX33"/>
    <mergeCell ref="AU35:AV35"/>
    <mergeCell ref="AW35:AX35"/>
    <mergeCell ref="AY35:BD35"/>
    <mergeCell ref="C34:D34"/>
    <mergeCell ref="E34:F34"/>
    <mergeCell ref="G34:K34"/>
    <mergeCell ref="L34:O34"/>
    <mergeCell ref="AU34:AV34"/>
    <mergeCell ref="AW34:AX34"/>
    <mergeCell ref="AY36:BD36"/>
    <mergeCell ref="C37:D37"/>
    <mergeCell ref="E37:F37"/>
    <mergeCell ref="G37:K37"/>
    <mergeCell ref="L37:O37"/>
    <mergeCell ref="AU37:AV37"/>
    <mergeCell ref="AW37:AX37"/>
    <mergeCell ref="AY37:BD37"/>
    <mergeCell ref="C36:D36"/>
    <mergeCell ref="E36:F36"/>
    <mergeCell ref="G36:K36"/>
    <mergeCell ref="L36:O36"/>
    <mergeCell ref="AU36:AV36"/>
    <mergeCell ref="AW36:AX36"/>
    <mergeCell ref="AY38:BD38"/>
    <mergeCell ref="C39:D39"/>
    <mergeCell ref="E39:F39"/>
    <mergeCell ref="G39:K39"/>
    <mergeCell ref="L39:O39"/>
    <mergeCell ref="AU39:AV39"/>
    <mergeCell ref="AW39:AX39"/>
    <mergeCell ref="AY39:BD39"/>
    <mergeCell ref="C38:D38"/>
    <mergeCell ref="E38:F38"/>
    <mergeCell ref="G38:K38"/>
    <mergeCell ref="L38:O38"/>
    <mergeCell ref="AU38:AV38"/>
    <mergeCell ref="AW38:AX38"/>
    <mergeCell ref="AY40:BD40"/>
    <mergeCell ref="C41:D41"/>
    <mergeCell ref="E41:F41"/>
    <mergeCell ref="G41:K41"/>
    <mergeCell ref="L41:O41"/>
    <mergeCell ref="AU41:AV41"/>
    <mergeCell ref="AW41:AX41"/>
    <mergeCell ref="AY41:BD41"/>
    <mergeCell ref="C40:D40"/>
    <mergeCell ref="E40:F40"/>
    <mergeCell ref="G40:K40"/>
    <mergeCell ref="L40:O40"/>
    <mergeCell ref="AU40:AV40"/>
    <mergeCell ref="AW40:AX40"/>
    <mergeCell ref="AY42:BD42"/>
    <mergeCell ref="C43:D43"/>
    <mergeCell ref="E43:F43"/>
    <mergeCell ref="G43:K43"/>
    <mergeCell ref="L43:O43"/>
    <mergeCell ref="AU43:AV43"/>
    <mergeCell ref="AW43:AX43"/>
    <mergeCell ref="AY43:BD43"/>
    <mergeCell ref="C42:D42"/>
    <mergeCell ref="E42:F42"/>
    <mergeCell ref="G42:K42"/>
    <mergeCell ref="L42:O42"/>
    <mergeCell ref="AU42:AV42"/>
    <mergeCell ref="AW42:AX42"/>
    <mergeCell ref="AY44:BD44"/>
    <mergeCell ref="C45:D45"/>
    <mergeCell ref="E45:F45"/>
    <mergeCell ref="G45:K45"/>
    <mergeCell ref="L45:O45"/>
    <mergeCell ref="AU45:AV45"/>
    <mergeCell ref="AW45:AX45"/>
    <mergeCell ref="AY45:BD45"/>
    <mergeCell ref="C44:D44"/>
    <mergeCell ref="E44:F44"/>
    <mergeCell ref="G44:K44"/>
    <mergeCell ref="L44:O44"/>
    <mergeCell ref="AU44:AV44"/>
    <mergeCell ref="AW44:AX44"/>
    <mergeCell ref="AY46:BD46"/>
    <mergeCell ref="C47:D47"/>
    <mergeCell ref="E47:F47"/>
    <mergeCell ref="G47:K47"/>
    <mergeCell ref="L47:O47"/>
    <mergeCell ref="AU47:AV47"/>
    <mergeCell ref="AW47:AX47"/>
    <mergeCell ref="AY47:BD47"/>
    <mergeCell ref="C46:D46"/>
    <mergeCell ref="E46:F46"/>
    <mergeCell ref="G46:K46"/>
    <mergeCell ref="L46:O46"/>
    <mergeCell ref="AU46:AV46"/>
    <mergeCell ref="AW46:AX46"/>
    <mergeCell ref="AY48:BD48"/>
    <mergeCell ref="C49:D49"/>
    <mergeCell ref="E49:F49"/>
    <mergeCell ref="G49:K49"/>
    <mergeCell ref="L49:O49"/>
    <mergeCell ref="AU49:AV49"/>
    <mergeCell ref="AW49:AX49"/>
    <mergeCell ref="AY49:BD49"/>
    <mergeCell ref="C48:D48"/>
    <mergeCell ref="E48:F48"/>
    <mergeCell ref="G48:K48"/>
    <mergeCell ref="L48:O48"/>
    <mergeCell ref="AU48:AV48"/>
    <mergeCell ref="AW48:AX48"/>
    <mergeCell ref="AY50:BD50"/>
    <mergeCell ref="C51:D51"/>
    <mergeCell ref="E51:F51"/>
    <mergeCell ref="G51:K51"/>
    <mergeCell ref="L51:O51"/>
    <mergeCell ref="AU51:AV51"/>
    <mergeCell ref="AW51:AX51"/>
    <mergeCell ref="AY51:BD51"/>
    <mergeCell ref="C50:D50"/>
    <mergeCell ref="E50:F50"/>
    <mergeCell ref="G50:K50"/>
    <mergeCell ref="L50:O50"/>
    <mergeCell ref="AU50:AV50"/>
    <mergeCell ref="AW50:AX50"/>
    <mergeCell ref="AY52:BD52"/>
    <mergeCell ref="C53:D53"/>
    <mergeCell ref="E53:F53"/>
    <mergeCell ref="G53:K53"/>
    <mergeCell ref="L53:O53"/>
    <mergeCell ref="AU53:AV53"/>
    <mergeCell ref="AW53:AX53"/>
    <mergeCell ref="AY53:BD53"/>
    <mergeCell ref="C52:D52"/>
    <mergeCell ref="E52:F52"/>
    <mergeCell ref="G52:K52"/>
    <mergeCell ref="L52:O52"/>
    <mergeCell ref="AU52:AV52"/>
    <mergeCell ref="AW52:AX52"/>
    <mergeCell ref="AY54:BD54"/>
    <mergeCell ref="C55:D55"/>
    <mergeCell ref="E55:F55"/>
    <mergeCell ref="G55:K55"/>
    <mergeCell ref="L55:O55"/>
    <mergeCell ref="AU55:AV55"/>
    <mergeCell ref="AW55:AX55"/>
    <mergeCell ref="AY55:BD55"/>
    <mergeCell ref="C54:D54"/>
    <mergeCell ref="E54:F54"/>
    <mergeCell ref="G54:K54"/>
    <mergeCell ref="L54:O54"/>
    <mergeCell ref="AU54:AV54"/>
    <mergeCell ref="AW54:AX54"/>
    <mergeCell ref="AY56:BD56"/>
    <mergeCell ref="C57:D57"/>
    <mergeCell ref="E57:F57"/>
    <mergeCell ref="G57:K57"/>
    <mergeCell ref="L57:O57"/>
    <mergeCell ref="AU57:AV57"/>
    <mergeCell ref="AW57:AX57"/>
    <mergeCell ref="AY57:BD57"/>
    <mergeCell ref="C56:D56"/>
    <mergeCell ref="E56:F56"/>
    <mergeCell ref="G56:K56"/>
    <mergeCell ref="L56:O56"/>
    <mergeCell ref="AU56:AV56"/>
    <mergeCell ref="AW56:AX56"/>
    <mergeCell ref="AY58:BD58"/>
    <mergeCell ref="C59:D59"/>
    <mergeCell ref="E59:F59"/>
    <mergeCell ref="G59:K59"/>
    <mergeCell ref="L59:O59"/>
    <mergeCell ref="AU59:AV59"/>
    <mergeCell ref="AW59:AX59"/>
    <mergeCell ref="AY59:BD59"/>
    <mergeCell ref="C58:D58"/>
    <mergeCell ref="E58:F58"/>
    <mergeCell ref="G58:K58"/>
    <mergeCell ref="L58:O58"/>
    <mergeCell ref="AU58:AV58"/>
    <mergeCell ref="AW58:AX58"/>
    <mergeCell ref="AY60:BD60"/>
    <mergeCell ref="C61:D61"/>
    <mergeCell ref="E61:F61"/>
    <mergeCell ref="G61:K61"/>
    <mergeCell ref="L61:O61"/>
    <mergeCell ref="AU61:AV61"/>
    <mergeCell ref="AW61:AX61"/>
    <mergeCell ref="AY61:BD61"/>
    <mergeCell ref="C60:D60"/>
    <mergeCell ref="E60:F60"/>
    <mergeCell ref="G60:K60"/>
    <mergeCell ref="L60:O60"/>
    <mergeCell ref="AU60:AV60"/>
    <mergeCell ref="AW60:AX60"/>
    <mergeCell ref="AY62:BD62"/>
    <mergeCell ref="C63:D63"/>
    <mergeCell ref="E63:F63"/>
    <mergeCell ref="G63:K63"/>
    <mergeCell ref="L63:O63"/>
    <mergeCell ref="AU63:AV63"/>
    <mergeCell ref="AW63:AX63"/>
    <mergeCell ref="AY63:BD63"/>
    <mergeCell ref="C62:D62"/>
    <mergeCell ref="E62:F62"/>
    <mergeCell ref="G62:K62"/>
    <mergeCell ref="L62:O62"/>
    <mergeCell ref="AU62:AV62"/>
    <mergeCell ref="AW62:AX62"/>
    <mergeCell ref="AY64:BD64"/>
    <mergeCell ref="C65:D65"/>
    <mergeCell ref="E65:F65"/>
    <mergeCell ref="G65:K65"/>
    <mergeCell ref="L65:O65"/>
    <mergeCell ref="AU65:AV65"/>
    <mergeCell ref="AW65:AX65"/>
    <mergeCell ref="AY65:BD65"/>
    <mergeCell ref="C64:D64"/>
    <mergeCell ref="E64:F64"/>
    <mergeCell ref="G64:K64"/>
    <mergeCell ref="L64:O64"/>
    <mergeCell ref="AU64:AV64"/>
    <mergeCell ref="AW64:AX64"/>
    <mergeCell ref="AY66:BD66"/>
    <mergeCell ref="C67:D67"/>
    <mergeCell ref="E67:F67"/>
    <mergeCell ref="G67:K67"/>
    <mergeCell ref="L67:O67"/>
    <mergeCell ref="AU67:AV67"/>
    <mergeCell ref="AW67:AX67"/>
    <mergeCell ref="AY67:BD67"/>
    <mergeCell ref="C66:D66"/>
    <mergeCell ref="E66:F66"/>
    <mergeCell ref="G66:K66"/>
    <mergeCell ref="L66:O66"/>
    <mergeCell ref="AU66:AV66"/>
    <mergeCell ref="AW66:AX66"/>
    <mergeCell ref="AY68:BD68"/>
    <mergeCell ref="C69:D69"/>
    <mergeCell ref="E69:F69"/>
    <mergeCell ref="G69:K69"/>
    <mergeCell ref="L69:O69"/>
    <mergeCell ref="AU69:AV69"/>
    <mergeCell ref="AW69:AX69"/>
    <mergeCell ref="AY69:BD69"/>
    <mergeCell ref="C68:D68"/>
    <mergeCell ref="E68:F68"/>
    <mergeCell ref="G68:K68"/>
    <mergeCell ref="L68:O68"/>
    <mergeCell ref="AU68:AV68"/>
    <mergeCell ref="AW68:AX68"/>
    <mergeCell ref="AY70:BD70"/>
    <mergeCell ref="C71:D71"/>
    <mergeCell ref="E71:F71"/>
    <mergeCell ref="G71:K71"/>
    <mergeCell ref="L71:O71"/>
    <mergeCell ref="AU71:AV71"/>
    <mergeCell ref="AW71:AX71"/>
    <mergeCell ref="AY71:BD71"/>
    <mergeCell ref="C70:D70"/>
    <mergeCell ref="E70:F70"/>
    <mergeCell ref="G70:K70"/>
    <mergeCell ref="L70:O70"/>
    <mergeCell ref="AU70:AV70"/>
    <mergeCell ref="AW70:AX70"/>
    <mergeCell ref="AY72:BD72"/>
    <mergeCell ref="C73:D73"/>
    <mergeCell ref="E73:F73"/>
    <mergeCell ref="G73:K73"/>
    <mergeCell ref="L73:O73"/>
    <mergeCell ref="AU73:AV73"/>
    <mergeCell ref="AW73:AX73"/>
    <mergeCell ref="AY73:BD73"/>
    <mergeCell ref="C72:D72"/>
    <mergeCell ref="E72:F72"/>
    <mergeCell ref="G72:K72"/>
    <mergeCell ref="L72:O72"/>
    <mergeCell ref="AU72:AV72"/>
    <mergeCell ref="AW72:AX72"/>
    <mergeCell ref="AY74:BD74"/>
    <mergeCell ref="C75:D75"/>
    <mergeCell ref="E75:F75"/>
    <mergeCell ref="G75:K75"/>
    <mergeCell ref="L75:O75"/>
    <mergeCell ref="AU75:AV75"/>
    <mergeCell ref="AW75:AX75"/>
    <mergeCell ref="AY75:BD75"/>
    <mergeCell ref="C74:D74"/>
    <mergeCell ref="E74:F74"/>
    <mergeCell ref="G74:K74"/>
    <mergeCell ref="L74:O74"/>
    <mergeCell ref="AU74:AV74"/>
    <mergeCell ref="AW74:AX74"/>
    <mergeCell ref="AY76:BD76"/>
    <mergeCell ref="C77:D77"/>
    <mergeCell ref="E77:F77"/>
    <mergeCell ref="G77:K77"/>
    <mergeCell ref="L77:O77"/>
    <mergeCell ref="AU77:AV77"/>
    <mergeCell ref="AW77:AX77"/>
    <mergeCell ref="AY77:BD77"/>
    <mergeCell ref="C76:D76"/>
    <mergeCell ref="E76:F76"/>
    <mergeCell ref="G76:K76"/>
    <mergeCell ref="L76:O76"/>
    <mergeCell ref="AU76:AV76"/>
    <mergeCell ref="AW76:AX76"/>
    <mergeCell ref="AY78:BD78"/>
    <mergeCell ref="C79:D79"/>
    <mergeCell ref="E79:F79"/>
    <mergeCell ref="G79:K79"/>
    <mergeCell ref="L79:O79"/>
    <mergeCell ref="AU79:AV79"/>
    <mergeCell ref="AW79:AX79"/>
    <mergeCell ref="AY79:BD79"/>
    <mergeCell ref="C78:D78"/>
    <mergeCell ref="E78:F78"/>
    <mergeCell ref="G78:K78"/>
    <mergeCell ref="L78:O78"/>
    <mergeCell ref="AU78:AV78"/>
    <mergeCell ref="AW78:AX78"/>
    <mergeCell ref="AY80:BD80"/>
    <mergeCell ref="C81:D81"/>
    <mergeCell ref="E81:F81"/>
    <mergeCell ref="G81:K81"/>
    <mergeCell ref="L81:O81"/>
    <mergeCell ref="AU81:AV81"/>
    <mergeCell ref="AW81:AX81"/>
    <mergeCell ref="AY81:BD81"/>
    <mergeCell ref="C80:D80"/>
    <mergeCell ref="E80:F80"/>
    <mergeCell ref="G80:K80"/>
    <mergeCell ref="L80:O80"/>
    <mergeCell ref="AU80:AV80"/>
    <mergeCell ref="AW80:AX80"/>
    <mergeCell ref="AY82:BD82"/>
    <mergeCell ref="C83:D83"/>
    <mergeCell ref="E83:F83"/>
    <mergeCell ref="G83:K83"/>
    <mergeCell ref="L83:O83"/>
    <mergeCell ref="AU83:AV83"/>
    <mergeCell ref="AW83:AX83"/>
    <mergeCell ref="AY83:BD83"/>
    <mergeCell ref="C82:D82"/>
    <mergeCell ref="E82:F82"/>
    <mergeCell ref="G82:K82"/>
    <mergeCell ref="L82:O82"/>
    <mergeCell ref="AU82:AV82"/>
    <mergeCell ref="AW82:AX82"/>
    <mergeCell ref="AY84:BD84"/>
    <mergeCell ref="C85:D85"/>
    <mergeCell ref="E85:F85"/>
    <mergeCell ref="G85:K85"/>
    <mergeCell ref="L85:O85"/>
    <mergeCell ref="AU85:AV85"/>
    <mergeCell ref="AW85:AX85"/>
    <mergeCell ref="AY85:BD85"/>
    <mergeCell ref="C84:D84"/>
    <mergeCell ref="E84:F84"/>
    <mergeCell ref="G84:K84"/>
    <mergeCell ref="L84:O84"/>
    <mergeCell ref="AU84:AV84"/>
    <mergeCell ref="AW84:AX84"/>
    <mergeCell ref="AY86:BD86"/>
    <mergeCell ref="C87:D87"/>
    <mergeCell ref="E87:F87"/>
    <mergeCell ref="G87:K87"/>
    <mergeCell ref="L87:O87"/>
    <mergeCell ref="AU87:AV87"/>
    <mergeCell ref="AW87:AX87"/>
    <mergeCell ref="AY87:BD87"/>
    <mergeCell ref="C86:D86"/>
    <mergeCell ref="E86:F86"/>
    <mergeCell ref="G86:K86"/>
    <mergeCell ref="L86:O86"/>
    <mergeCell ref="AU86:AV86"/>
    <mergeCell ref="AW86:AX86"/>
    <mergeCell ref="AY88:BD88"/>
    <mergeCell ref="C89:D89"/>
    <mergeCell ref="E89:F89"/>
    <mergeCell ref="G89:K89"/>
    <mergeCell ref="L89:O89"/>
    <mergeCell ref="AU89:AV89"/>
    <mergeCell ref="AW89:AX89"/>
    <mergeCell ref="AY89:BD89"/>
    <mergeCell ref="C88:D88"/>
    <mergeCell ref="E88:F88"/>
    <mergeCell ref="G88:K88"/>
    <mergeCell ref="L88:O88"/>
    <mergeCell ref="AU88:AV88"/>
    <mergeCell ref="AW88:AX88"/>
    <mergeCell ref="AY90:BD90"/>
    <mergeCell ref="C91:D91"/>
    <mergeCell ref="E91:F91"/>
    <mergeCell ref="G91:K91"/>
    <mergeCell ref="L91:O91"/>
    <mergeCell ref="AU91:AV91"/>
    <mergeCell ref="AW91:AX91"/>
    <mergeCell ref="AY91:BD91"/>
    <mergeCell ref="C90:D90"/>
    <mergeCell ref="E90:F90"/>
    <mergeCell ref="G90:K90"/>
    <mergeCell ref="L90:O90"/>
    <mergeCell ref="AU90:AV90"/>
    <mergeCell ref="AW90:AX90"/>
    <mergeCell ref="AY92:BD92"/>
    <mergeCell ref="C93:D93"/>
    <mergeCell ref="E93:F93"/>
    <mergeCell ref="G93:K93"/>
    <mergeCell ref="L93:O93"/>
    <mergeCell ref="AU93:AV93"/>
    <mergeCell ref="AW93:AX93"/>
    <mergeCell ref="AY93:BD93"/>
    <mergeCell ref="C92:D92"/>
    <mergeCell ref="E92:F92"/>
    <mergeCell ref="G92:K92"/>
    <mergeCell ref="L92:O92"/>
    <mergeCell ref="AU92:AV92"/>
    <mergeCell ref="AW92:AX92"/>
    <mergeCell ref="AY94:BD94"/>
    <mergeCell ref="C95:D95"/>
    <mergeCell ref="E95:F95"/>
    <mergeCell ref="G95:K95"/>
    <mergeCell ref="L95:O95"/>
    <mergeCell ref="AU95:AV95"/>
    <mergeCell ref="AW95:AX95"/>
    <mergeCell ref="AY95:BD95"/>
    <mergeCell ref="C94:D94"/>
    <mergeCell ref="E94:F94"/>
    <mergeCell ref="G94:K94"/>
    <mergeCell ref="L94:O94"/>
    <mergeCell ref="AU94:AV94"/>
    <mergeCell ref="AW94:AX94"/>
    <mergeCell ref="AY96:BD96"/>
    <mergeCell ref="C97:D97"/>
    <mergeCell ref="E97:F97"/>
    <mergeCell ref="G97:K97"/>
    <mergeCell ref="L97:O97"/>
    <mergeCell ref="AU97:AV97"/>
    <mergeCell ref="AW97:AX97"/>
    <mergeCell ref="AY97:BD97"/>
    <mergeCell ref="C96:D96"/>
    <mergeCell ref="E96:F96"/>
    <mergeCell ref="G96:K96"/>
    <mergeCell ref="L96:O96"/>
    <mergeCell ref="AU96:AV96"/>
    <mergeCell ref="AW96:AX96"/>
    <mergeCell ref="AY98:BD98"/>
    <mergeCell ref="C99:D99"/>
    <mergeCell ref="E99:F99"/>
    <mergeCell ref="G99:K99"/>
    <mergeCell ref="L99:O99"/>
    <mergeCell ref="AU99:AV99"/>
    <mergeCell ref="AW99:AX99"/>
    <mergeCell ref="AY99:BD99"/>
    <mergeCell ref="C98:D98"/>
    <mergeCell ref="E98:F98"/>
    <mergeCell ref="G98:K98"/>
    <mergeCell ref="L98:O98"/>
    <mergeCell ref="AU98:AV98"/>
    <mergeCell ref="AW98:AX98"/>
    <mergeCell ref="AY100:BD100"/>
    <mergeCell ref="C101:D101"/>
    <mergeCell ref="E101:F101"/>
    <mergeCell ref="G101:K101"/>
    <mergeCell ref="L101:O101"/>
    <mergeCell ref="AU101:AV101"/>
    <mergeCell ref="AW101:AX101"/>
    <mergeCell ref="AY101:BD101"/>
    <mergeCell ref="C100:D100"/>
    <mergeCell ref="E100:F100"/>
    <mergeCell ref="G100:K100"/>
    <mergeCell ref="L100:O100"/>
    <mergeCell ref="AU100:AV100"/>
    <mergeCell ref="AW100:AX100"/>
    <mergeCell ref="AY102:BD102"/>
    <mergeCell ref="C103:D103"/>
    <mergeCell ref="E103:F103"/>
    <mergeCell ref="G103:K103"/>
    <mergeCell ref="L103:O103"/>
    <mergeCell ref="AU103:AV103"/>
    <mergeCell ref="AW103:AX103"/>
    <mergeCell ref="AY103:BD103"/>
    <mergeCell ref="C102:D102"/>
    <mergeCell ref="E102:F102"/>
    <mergeCell ref="G102:K102"/>
    <mergeCell ref="L102:O102"/>
    <mergeCell ref="AU102:AV102"/>
    <mergeCell ref="AW102:AX102"/>
    <mergeCell ref="AY104:BD104"/>
    <mergeCell ref="C105:D105"/>
    <mergeCell ref="E105:F105"/>
    <mergeCell ref="G105:K105"/>
    <mergeCell ref="L105:O105"/>
    <mergeCell ref="AU105:AV105"/>
    <mergeCell ref="AW105:AX105"/>
    <mergeCell ref="AY105:BD105"/>
    <mergeCell ref="C104:D104"/>
    <mergeCell ref="E104:F104"/>
    <mergeCell ref="G104:K104"/>
    <mergeCell ref="L104:O104"/>
    <mergeCell ref="AU104:AV104"/>
    <mergeCell ref="AW104:AX104"/>
    <mergeCell ref="AY106:BD106"/>
    <mergeCell ref="C107:D107"/>
    <mergeCell ref="E107:F107"/>
    <mergeCell ref="G107:K107"/>
    <mergeCell ref="L107:O107"/>
    <mergeCell ref="AU107:AV107"/>
    <mergeCell ref="AW107:AX107"/>
    <mergeCell ref="AY107:BD107"/>
    <mergeCell ref="C106:D106"/>
    <mergeCell ref="E106:F106"/>
    <mergeCell ref="G106:K106"/>
    <mergeCell ref="L106:O106"/>
    <mergeCell ref="AU106:AV106"/>
    <mergeCell ref="AW106:AX106"/>
    <mergeCell ref="AY108:BD108"/>
    <mergeCell ref="C109:D109"/>
    <mergeCell ref="E109:F109"/>
    <mergeCell ref="G109:K109"/>
    <mergeCell ref="L109:O109"/>
    <mergeCell ref="AU109:AV109"/>
    <mergeCell ref="AW109:AX109"/>
    <mergeCell ref="AY109:BD109"/>
    <mergeCell ref="C108:D108"/>
    <mergeCell ref="E108:F108"/>
    <mergeCell ref="G108:K108"/>
    <mergeCell ref="L108:O108"/>
    <mergeCell ref="AU108:AV108"/>
    <mergeCell ref="AW108:AX108"/>
    <mergeCell ref="AY112:BD112"/>
    <mergeCell ref="C112:D112"/>
    <mergeCell ref="E112:F112"/>
    <mergeCell ref="G112:K112"/>
    <mergeCell ref="L112:O112"/>
    <mergeCell ref="AU112:AV112"/>
    <mergeCell ref="AW112:AX112"/>
    <mergeCell ref="AY110:BD110"/>
    <mergeCell ref="C111:D111"/>
    <mergeCell ref="E111:F111"/>
    <mergeCell ref="G111:K111"/>
    <mergeCell ref="L111:O111"/>
    <mergeCell ref="AU111:AV111"/>
    <mergeCell ref="AW111:AX111"/>
    <mergeCell ref="AY111:BD111"/>
    <mergeCell ref="C110:D110"/>
    <mergeCell ref="E110:F110"/>
    <mergeCell ref="G110:K110"/>
    <mergeCell ref="L110:O110"/>
    <mergeCell ref="AU110:AV110"/>
    <mergeCell ref="AW110:AX110"/>
  </mergeCells>
  <phoneticPr fontId="1"/>
  <conditionalFormatting sqref="P14:AX113">
    <cfRule type="expression" dxfId="2" priority="9">
      <formula>INDIRECT(ADDRESS(ROW(),COLUMN()))=TRUNC(INDIRECT(ADDRESS(ROW(),COLUMN())))</formula>
    </cfRule>
  </conditionalFormatting>
  <conditionalFormatting sqref="E118:Q122">
    <cfRule type="expression" dxfId="1" priority="2">
      <formula>INDIRECT(ADDRESS(ROW(),COLUMN()))=TRUNC(INDIRECT(ADDRESS(ROW(),COLUMN())))</formula>
    </cfRule>
  </conditionalFormatting>
  <conditionalFormatting sqref="C127:F127">
    <cfRule type="expression" dxfId="0" priority="1">
      <formula>INDIRECT(ADDRESS(ROW(),COLUMN()))=TRUNC(INDIRECT(ADDRESS(ROW(),COLUMN())))</formula>
    </cfRule>
  </conditionalFormatting>
  <dataValidations count="8">
    <dataValidation type="list" allowBlank="1" showInputMessage="1" showErrorMessage="1" sqref="AZ3" xr:uid="{00000000-0002-0000-0200-000000000000}">
      <formula1>"４週,暦月"</formula1>
    </dataValidation>
    <dataValidation type="list" allowBlank="1" showInputMessage="1" showErrorMessage="1" sqref="J124:K124" xr:uid="{00000000-0002-0000-0200-000001000000}">
      <formula1>"週,暦月"</formula1>
    </dataValidation>
    <dataValidation type="decimal" allowBlank="1" showInputMessage="1" showErrorMessage="1" error="入力可能範囲　32～40" sqref="AV5" xr:uid="{00000000-0002-0000-0200-000002000000}">
      <formula1>32</formula1>
      <formula2>40</formula2>
    </dataValidation>
    <dataValidation type="list" allowBlank="1" showInputMessage="1" sqref="C14:D113" xr:uid="{00000000-0002-0000-0200-000003000000}">
      <formula1>職種</formula1>
    </dataValidation>
    <dataValidation type="list" errorStyle="warning" allowBlank="1" showInputMessage="1" error="リストにない場合のみ、入力してください。" sqref="G14:K113" xr:uid="{00000000-0002-0000-0200-000004000000}">
      <formula1>INDIRECT(C14)</formula1>
    </dataValidation>
    <dataValidation type="list" allowBlank="1" showInputMessage="1" showErrorMessage="1" sqref="AZ4:BC4" xr:uid="{00000000-0002-0000-0200-000005000000}">
      <formula1>"予定,実績,予定・実績"</formula1>
    </dataValidation>
    <dataValidation type="list" allowBlank="1" showInputMessage="1" sqref="E14:F113" xr:uid="{00000000-0002-0000-0200-000006000000}">
      <formula1>"A, B, C, D"</formula1>
    </dataValidation>
    <dataValidation allowBlank="1" showInputMessage="1" showErrorMessage="1" error="入力可能範囲　32～40" sqref="AZ6" xr:uid="{00000000-0002-0000-0200-000007000000}"/>
  </dataValidations>
  <printOptions horizontalCentered="1"/>
  <pageMargins left="0.23622047244094491" right="0.23622047244094491" top="0.43307086614173229" bottom="0.27559055118110237" header="0.31496062992125984" footer="0.31496062992125984"/>
  <pageSetup paperSize="9" scale="41" fitToHeight="0" orientation="landscape" r:id="rId1"/>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r:uid="{00000000-0002-0000-0200-000008000000}">
          <x14:formula1>
            <xm:f>プルダウン・リスト!$C$4:$C$8</xm:f>
          </x14:formula1>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BC71"/>
  <sheetViews>
    <sheetView workbookViewId="0"/>
  </sheetViews>
  <sheetFormatPr defaultColWidth="9" defaultRowHeight="18.75" x14ac:dyDescent="0.4"/>
  <cols>
    <col min="1" max="2" width="9" style="10"/>
    <col min="3" max="3" width="44.25" style="10" customWidth="1"/>
    <col min="4" max="16384" width="9" style="10"/>
  </cols>
  <sheetData>
    <row r="1" spans="1:10" x14ac:dyDescent="0.4">
      <c r="A1" s="10" t="s">
        <v>55</v>
      </c>
    </row>
    <row r="2" spans="1:10" s="11" customFormat="1" ht="20.25" customHeight="1" x14ac:dyDescent="0.4">
      <c r="A2" s="12" t="s">
        <v>120</v>
      </c>
      <c r="B2" s="12"/>
      <c r="C2" s="13"/>
    </row>
    <row r="3" spans="1:10" s="11" customFormat="1" ht="20.25" customHeight="1" x14ac:dyDescent="0.4">
      <c r="A3" s="13"/>
      <c r="B3" s="13"/>
      <c r="C3" s="13"/>
    </row>
    <row r="4" spans="1:10" s="11" customFormat="1" ht="20.25" customHeight="1" x14ac:dyDescent="0.4">
      <c r="A4" s="27"/>
      <c r="B4" s="13" t="s">
        <v>85</v>
      </c>
      <c r="C4" s="13"/>
      <c r="E4" s="277" t="s">
        <v>87</v>
      </c>
      <c r="F4" s="277"/>
      <c r="G4" s="277"/>
      <c r="H4" s="277"/>
      <c r="I4" s="277"/>
      <c r="J4" s="277"/>
    </row>
    <row r="5" spans="1:10" s="11" customFormat="1" ht="20.25" customHeight="1" x14ac:dyDescent="0.4">
      <c r="A5" s="28"/>
      <c r="B5" s="13" t="s">
        <v>86</v>
      </c>
      <c r="C5" s="13"/>
      <c r="E5" s="277"/>
      <c r="F5" s="277"/>
      <c r="G5" s="277"/>
      <c r="H5" s="277"/>
      <c r="I5" s="277"/>
      <c r="J5" s="277"/>
    </row>
    <row r="6" spans="1:10" s="11" customFormat="1" ht="20.25" customHeight="1" x14ac:dyDescent="0.4">
      <c r="A6" s="26" t="s">
        <v>83</v>
      </c>
      <c r="B6" s="13"/>
      <c r="C6" s="13"/>
    </row>
    <row r="7" spans="1:10" s="11" customFormat="1" ht="20.25" customHeight="1" x14ac:dyDescent="0.4">
      <c r="A7" s="26"/>
      <c r="B7" s="13"/>
      <c r="C7" s="13"/>
    </row>
    <row r="8" spans="1:10" s="11" customFormat="1" ht="20.25" customHeight="1" x14ac:dyDescent="0.4">
      <c r="A8" s="13" t="s">
        <v>58</v>
      </c>
      <c r="B8" s="13"/>
      <c r="C8" s="13"/>
    </row>
    <row r="9" spans="1:10" s="11" customFormat="1" ht="20.25" customHeight="1" x14ac:dyDescent="0.4">
      <c r="A9" s="26"/>
      <c r="B9" s="13"/>
      <c r="C9" s="13"/>
    </row>
    <row r="10" spans="1:10" s="11" customFormat="1" ht="20.25" customHeight="1" x14ac:dyDescent="0.4">
      <c r="A10" s="13" t="s">
        <v>95</v>
      </c>
      <c r="B10" s="13"/>
      <c r="C10" s="13"/>
    </row>
    <row r="11" spans="1:10" s="11" customFormat="1" ht="20.25" customHeight="1" x14ac:dyDescent="0.4">
      <c r="A11" s="13"/>
      <c r="B11" s="13"/>
      <c r="C11" s="13"/>
    </row>
    <row r="12" spans="1:10" s="11" customFormat="1" ht="20.25" customHeight="1" x14ac:dyDescent="0.4">
      <c r="A12" s="152" t="s">
        <v>123</v>
      </c>
      <c r="B12" s="13"/>
      <c r="C12" s="13"/>
    </row>
    <row r="13" spans="1:10" s="11" customFormat="1" ht="20.25" customHeight="1" x14ac:dyDescent="0.4">
      <c r="A13" s="13"/>
      <c r="B13" s="13"/>
      <c r="C13" s="13"/>
    </row>
    <row r="14" spans="1:10" s="11" customFormat="1" ht="20.25" customHeight="1" x14ac:dyDescent="0.4">
      <c r="A14" s="13" t="s">
        <v>57</v>
      </c>
      <c r="B14" s="13"/>
      <c r="C14" s="13"/>
    </row>
    <row r="15" spans="1:10" s="11" customFormat="1" ht="20.25" customHeight="1" x14ac:dyDescent="0.4">
      <c r="A15" s="13"/>
      <c r="B15" s="13"/>
      <c r="C15" s="13"/>
    </row>
    <row r="16" spans="1:10" s="11" customFormat="1" ht="20.25" customHeight="1" x14ac:dyDescent="0.4">
      <c r="A16" s="153" t="s">
        <v>134</v>
      </c>
      <c r="B16" s="153"/>
      <c r="C16" s="153"/>
    </row>
    <row r="17" spans="1:3" s="11" customFormat="1" ht="20.25" customHeight="1" x14ac:dyDescent="0.4">
      <c r="A17" s="153"/>
      <c r="B17" s="153"/>
      <c r="C17" s="153"/>
    </row>
    <row r="18" spans="1:3" s="11" customFormat="1" ht="20.25" customHeight="1" x14ac:dyDescent="0.4">
      <c r="A18" s="152" t="s">
        <v>135</v>
      </c>
      <c r="B18" s="13"/>
      <c r="C18" s="13"/>
    </row>
    <row r="19" spans="1:3" s="11" customFormat="1" ht="20.25" customHeight="1" x14ac:dyDescent="0.4">
      <c r="A19" s="13" t="s">
        <v>48</v>
      </c>
      <c r="B19" s="13"/>
      <c r="C19" s="13"/>
    </row>
    <row r="20" spans="1:3" s="11" customFormat="1" ht="20.25" customHeight="1" x14ac:dyDescent="0.4">
      <c r="A20" s="13"/>
      <c r="B20" s="13"/>
      <c r="C20" s="13"/>
    </row>
    <row r="21" spans="1:3" s="11" customFormat="1" ht="20.25" customHeight="1" x14ac:dyDescent="0.4">
      <c r="A21" s="13"/>
      <c r="B21" s="14" t="s">
        <v>26</v>
      </c>
      <c r="C21" s="14" t="s">
        <v>1</v>
      </c>
    </row>
    <row r="22" spans="1:3" s="11" customFormat="1" ht="20.25" customHeight="1" x14ac:dyDescent="0.4">
      <c r="A22" s="13"/>
      <c r="B22" s="14">
        <v>1</v>
      </c>
      <c r="C22" s="15" t="s">
        <v>2</v>
      </c>
    </row>
    <row r="23" spans="1:3" s="11" customFormat="1" ht="20.25" customHeight="1" x14ac:dyDescent="0.4">
      <c r="A23" s="13"/>
      <c r="B23" s="14">
        <v>2</v>
      </c>
      <c r="C23" s="15" t="s">
        <v>112</v>
      </c>
    </row>
    <row r="24" spans="1:3" s="11" customFormat="1" ht="20.25" customHeight="1" x14ac:dyDescent="0.4">
      <c r="A24" s="13"/>
      <c r="B24" s="14">
        <v>3</v>
      </c>
      <c r="C24" s="15" t="s">
        <v>113</v>
      </c>
    </row>
    <row r="25" spans="1:3" s="11" customFormat="1" ht="20.25" customHeight="1" x14ac:dyDescent="0.4">
      <c r="A25" s="13"/>
      <c r="B25" s="13"/>
      <c r="C25" s="13"/>
    </row>
    <row r="26" spans="1:3" s="11" customFormat="1" ht="20.25" customHeight="1" x14ac:dyDescent="0.4">
      <c r="A26" s="13" t="s">
        <v>136</v>
      </c>
      <c r="B26" s="13"/>
      <c r="C26" s="13"/>
    </row>
    <row r="27" spans="1:3" s="11" customFormat="1" ht="20.25" customHeight="1" x14ac:dyDescent="0.4">
      <c r="A27" s="13" t="s">
        <v>49</v>
      </c>
      <c r="B27" s="13"/>
      <c r="C27" s="13"/>
    </row>
    <row r="28" spans="1:3" s="11" customFormat="1" ht="20.25" customHeight="1" x14ac:dyDescent="0.4">
      <c r="A28" s="13"/>
      <c r="B28" s="13"/>
      <c r="C28" s="13"/>
    </row>
    <row r="29" spans="1:3" s="11" customFormat="1" ht="20.25" customHeight="1" x14ac:dyDescent="0.4">
      <c r="A29" s="13"/>
      <c r="B29" s="14" t="s">
        <v>7</v>
      </c>
      <c r="C29" s="14" t="s">
        <v>8</v>
      </c>
    </row>
    <row r="30" spans="1:3" s="11" customFormat="1" ht="20.25" customHeight="1" x14ac:dyDescent="0.4">
      <c r="A30" s="13"/>
      <c r="B30" s="14" t="s">
        <v>3</v>
      </c>
      <c r="C30" s="15" t="s">
        <v>50</v>
      </c>
    </row>
    <row r="31" spans="1:3" s="11" customFormat="1" ht="20.25" customHeight="1" x14ac:dyDescent="0.4">
      <c r="A31" s="13"/>
      <c r="B31" s="14" t="s">
        <v>4</v>
      </c>
      <c r="C31" s="15" t="s">
        <v>51</v>
      </c>
    </row>
    <row r="32" spans="1:3" s="11" customFormat="1" ht="20.25" customHeight="1" x14ac:dyDescent="0.4">
      <c r="A32" s="13"/>
      <c r="B32" s="14" t="s">
        <v>5</v>
      </c>
      <c r="C32" s="15" t="s">
        <v>52</v>
      </c>
    </row>
    <row r="33" spans="1:55" s="11" customFormat="1" ht="20.25" customHeight="1" x14ac:dyDescent="0.4">
      <c r="A33" s="13"/>
      <c r="B33" s="14" t="s">
        <v>6</v>
      </c>
      <c r="C33" s="15" t="s">
        <v>69</v>
      </c>
    </row>
    <row r="34" spans="1:55" s="11" customFormat="1" ht="20.25" customHeight="1" x14ac:dyDescent="0.4">
      <c r="A34" s="13"/>
      <c r="B34" s="13"/>
      <c r="C34" s="13"/>
    </row>
    <row r="35" spans="1:55" s="11" customFormat="1" ht="20.25" customHeight="1" x14ac:dyDescent="0.4">
      <c r="A35" s="13"/>
      <c r="B35" s="16" t="s">
        <v>9</v>
      </c>
      <c r="C35" s="13"/>
    </row>
    <row r="36" spans="1:55" s="11" customFormat="1" ht="20.25" customHeight="1" x14ac:dyDescent="0.4">
      <c r="B36" s="13" t="s">
        <v>53</v>
      </c>
      <c r="E36" s="16"/>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row>
    <row r="37" spans="1:55" s="11" customFormat="1" ht="20.25" customHeight="1" x14ac:dyDescent="0.4">
      <c r="B37" s="13" t="s">
        <v>82</v>
      </c>
      <c r="E37" s="13"/>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row>
    <row r="38" spans="1:55" s="11" customFormat="1" ht="20.25" customHeight="1" x14ac:dyDescent="0.4">
      <c r="E38" s="13"/>
    </row>
    <row r="39" spans="1:55" s="11" customFormat="1" ht="20.25" customHeight="1" x14ac:dyDescent="0.4">
      <c r="A39" s="13"/>
      <c r="B39" s="13"/>
      <c r="C39" s="13"/>
      <c r="D39" s="18"/>
      <c r="E39" s="19"/>
      <c r="F39" s="19"/>
      <c r="G39" s="19"/>
      <c r="H39" s="20"/>
      <c r="I39" s="20"/>
      <c r="J39" s="19"/>
      <c r="K39" s="19"/>
      <c r="L39" s="19"/>
      <c r="M39" s="20"/>
      <c r="N39" s="20"/>
      <c r="O39" s="20"/>
      <c r="P39" s="20"/>
      <c r="Q39" s="20"/>
      <c r="R39" s="19"/>
      <c r="S39" s="19"/>
      <c r="T39" s="19"/>
      <c r="U39" s="20"/>
      <c r="V39" s="20"/>
      <c r="W39" s="19"/>
      <c r="X39" s="19"/>
      <c r="Y39" s="19"/>
      <c r="Z39" s="20"/>
      <c r="AA39" s="20"/>
    </row>
    <row r="40" spans="1:55" s="11" customFormat="1" ht="20.25" customHeight="1" x14ac:dyDescent="0.4">
      <c r="A40" s="152" t="s">
        <v>137</v>
      </c>
      <c r="B40" s="13"/>
      <c r="C40" s="13"/>
    </row>
    <row r="41" spans="1:55" s="11" customFormat="1" ht="20.25" customHeight="1" x14ac:dyDescent="0.4">
      <c r="A41" s="13" t="s">
        <v>54</v>
      </c>
      <c r="B41" s="13"/>
      <c r="C41" s="13"/>
    </row>
    <row r="42" spans="1:55" s="11" customFormat="1" ht="20.25" customHeight="1" x14ac:dyDescent="0.4">
      <c r="A42" s="23" t="s">
        <v>96</v>
      </c>
      <c r="D42" s="21"/>
      <c r="E42" s="22"/>
      <c r="F42" s="19"/>
      <c r="G42" s="19"/>
      <c r="H42" s="19"/>
      <c r="I42" s="19"/>
      <c r="J42" s="20"/>
      <c r="K42" s="19"/>
      <c r="L42" s="20"/>
      <c r="M42" s="19"/>
      <c r="N42" s="19"/>
      <c r="O42" s="19"/>
      <c r="P42" s="19"/>
      <c r="Q42" s="19"/>
      <c r="R42" s="20"/>
      <c r="S42" s="19"/>
      <c r="T42" s="20"/>
      <c r="U42" s="19"/>
      <c r="V42" s="19"/>
      <c r="W42" s="20"/>
      <c r="X42" s="19"/>
      <c r="Y42" s="20"/>
      <c r="Z42" s="19"/>
      <c r="AA42" s="19"/>
      <c r="AB42" s="19"/>
      <c r="AC42" s="19"/>
      <c r="AD42" s="19"/>
      <c r="AE42" s="20"/>
      <c r="AF42" s="18"/>
      <c r="AG42" s="20"/>
      <c r="AH42" s="19"/>
      <c r="AI42" s="20"/>
      <c r="AJ42" s="20"/>
      <c r="AK42" s="20"/>
      <c r="AL42" s="20"/>
      <c r="AM42" s="19"/>
      <c r="AN42" s="20"/>
      <c r="AO42" s="20"/>
    </row>
    <row r="43" spans="1:55" s="11" customFormat="1" ht="20.25" customHeight="1" x14ac:dyDescent="0.4">
      <c r="C43" s="23"/>
      <c r="D43" s="21"/>
      <c r="E43" s="22"/>
      <c r="F43" s="19"/>
      <c r="G43" s="19"/>
      <c r="H43" s="19"/>
      <c r="I43" s="19"/>
      <c r="J43" s="20"/>
      <c r="K43" s="19"/>
      <c r="L43" s="20"/>
      <c r="M43" s="19"/>
      <c r="N43" s="19"/>
      <c r="O43" s="19"/>
      <c r="P43" s="19"/>
      <c r="Q43" s="19"/>
      <c r="R43" s="20"/>
      <c r="S43" s="19"/>
      <c r="T43" s="20"/>
      <c r="U43" s="19"/>
      <c r="V43" s="19"/>
      <c r="W43" s="20"/>
      <c r="X43" s="19"/>
      <c r="Y43" s="20"/>
      <c r="Z43" s="19"/>
      <c r="AA43" s="19"/>
      <c r="AB43" s="19"/>
      <c r="AC43" s="19"/>
      <c r="AD43" s="19"/>
      <c r="AE43" s="20"/>
      <c r="AF43" s="18"/>
      <c r="AG43" s="20"/>
      <c r="AH43" s="19"/>
      <c r="AI43" s="20"/>
      <c r="AJ43" s="20"/>
      <c r="AK43" s="20"/>
      <c r="AL43" s="20"/>
      <c r="AM43" s="19"/>
      <c r="AN43" s="20"/>
      <c r="AO43" s="20"/>
    </row>
    <row r="44" spans="1:55" s="11" customFormat="1" ht="20.25" customHeight="1" x14ac:dyDescent="0.4">
      <c r="A44" s="13" t="s">
        <v>138</v>
      </c>
      <c r="B44" s="13"/>
    </row>
    <row r="45" spans="1:55" s="11" customFormat="1" ht="20.25" customHeight="1" x14ac:dyDescent="0.4"/>
    <row r="46" spans="1:55" s="11" customFormat="1" ht="20.25" customHeight="1" x14ac:dyDescent="0.4">
      <c r="A46" s="13" t="s">
        <v>139</v>
      </c>
      <c r="B46" s="13"/>
      <c r="C46" s="13"/>
    </row>
    <row r="47" spans="1:55" s="11" customFormat="1" ht="20.25" customHeight="1" x14ac:dyDescent="0.4">
      <c r="A47" s="30" t="s">
        <v>97</v>
      </c>
      <c r="B47" s="13"/>
      <c r="C47" s="13"/>
    </row>
    <row r="48" spans="1:55" s="11" customFormat="1" ht="20.25" customHeight="1" x14ac:dyDescent="0.4"/>
    <row r="49" spans="1:55" s="11" customFormat="1" ht="20.25" customHeight="1" x14ac:dyDescent="0.4">
      <c r="A49" s="13" t="s">
        <v>140</v>
      </c>
      <c r="B49" s="13"/>
      <c r="C49" s="13"/>
    </row>
    <row r="50" spans="1:55" s="11" customFormat="1" ht="20.25" customHeight="1" x14ac:dyDescent="0.4">
      <c r="A50" s="13" t="s">
        <v>98</v>
      </c>
      <c r="B50" s="13"/>
      <c r="C50" s="13"/>
    </row>
    <row r="51" spans="1:55" s="11" customFormat="1" ht="20.25" customHeight="1" x14ac:dyDescent="0.4">
      <c r="A51" s="13"/>
      <c r="B51" s="13"/>
      <c r="C51" s="13"/>
    </row>
    <row r="52" spans="1:55" s="11" customFormat="1" ht="20.25" customHeight="1" x14ac:dyDescent="0.4">
      <c r="A52" s="13" t="s">
        <v>141</v>
      </c>
      <c r="B52" s="13"/>
      <c r="C52" s="13"/>
    </row>
    <row r="53" spans="1:55" s="11" customFormat="1" ht="20.25" customHeight="1" x14ac:dyDescent="0.4">
      <c r="A53" s="13"/>
      <c r="B53" s="13"/>
      <c r="C53" s="13"/>
    </row>
    <row r="54" spans="1:55" s="11" customFormat="1" ht="20.25" customHeight="1" x14ac:dyDescent="0.4">
      <c r="A54" s="11" t="s">
        <v>142</v>
      </c>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row>
    <row r="55" spans="1:55" s="11" customFormat="1" ht="20.25" customHeight="1" x14ac:dyDescent="0.4">
      <c r="A55" s="11" t="s">
        <v>77</v>
      </c>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row>
    <row r="56" spans="1:55" s="11" customFormat="1" ht="20.25" customHeight="1" x14ac:dyDescent="0.4">
      <c r="A56" s="11" t="s">
        <v>105</v>
      </c>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row>
    <row r="57" spans="1:55" s="11" customFormat="1" ht="20.25" customHeight="1" x14ac:dyDescent="0.4">
      <c r="A57" s="13"/>
      <c r="B57" s="13"/>
      <c r="C57" s="13"/>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row>
    <row r="58" spans="1:55" s="11" customFormat="1" ht="20.25" customHeight="1" x14ac:dyDescent="0.4">
      <c r="A58" s="11" t="s">
        <v>143</v>
      </c>
      <c r="C58" s="25"/>
      <c r="D58" s="16"/>
      <c r="E58" s="16"/>
    </row>
    <row r="59" spans="1:55" s="11" customFormat="1" ht="20.25" customHeight="1" x14ac:dyDescent="0.4">
      <c r="A59" s="84" t="s">
        <v>101</v>
      </c>
      <c r="B59" s="25"/>
      <c r="C59" s="25"/>
      <c r="D59" s="13"/>
      <c r="E59" s="13"/>
    </row>
    <row r="60" spans="1:55" s="11" customFormat="1" ht="20.25" customHeight="1" x14ac:dyDescent="0.4">
      <c r="A60" s="83" t="s">
        <v>102</v>
      </c>
      <c r="B60" s="25"/>
      <c r="C60" s="25"/>
      <c r="D60" s="29"/>
      <c r="E60" s="29"/>
    </row>
    <row r="61" spans="1:55" s="11" customFormat="1" ht="20.25" customHeight="1" x14ac:dyDescent="0.4">
      <c r="A61" s="84" t="s">
        <v>103</v>
      </c>
      <c r="B61" s="25"/>
      <c r="C61" s="25"/>
      <c r="D61" s="29"/>
      <c r="E61" s="29"/>
    </row>
    <row r="62" spans="1:55" s="11" customFormat="1" ht="20.25" customHeight="1" x14ac:dyDescent="0.4">
      <c r="A62" s="83" t="s">
        <v>104</v>
      </c>
      <c r="B62" s="25"/>
      <c r="C62" s="25"/>
      <c r="D62" s="29"/>
      <c r="E62" s="29"/>
    </row>
    <row r="63" spans="1:55" s="11" customFormat="1" ht="20.25" customHeight="1" x14ac:dyDescent="0.4">
      <c r="A63" s="84" t="s">
        <v>144</v>
      </c>
      <c r="B63" s="25"/>
      <c r="C63" s="25"/>
      <c r="D63" s="29"/>
      <c r="E63" s="29"/>
    </row>
    <row r="64" spans="1:55" s="11" customFormat="1" ht="20.25" customHeight="1" x14ac:dyDescent="0.4">
      <c r="A64" s="84" t="s">
        <v>145</v>
      </c>
      <c r="B64" s="25"/>
      <c r="C64" s="25"/>
      <c r="D64" s="29"/>
      <c r="E64" s="29"/>
    </row>
    <row r="65" spans="1:5" s="11" customFormat="1" ht="20.25" customHeight="1" x14ac:dyDescent="0.4">
      <c r="A65" s="84" t="s">
        <v>146</v>
      </c>
      <c r="B65" s="25"/>
      <c r="C65" s="25"/>
      <c r="D65" s="29"/>
      <c r="E65" s="29"/>
    </row>
    <row r="66" spans="1:5" s="11" customFormat="1" ht="20.25" customHeight="1" x14ac:dyDescent="0.4">
      <c r="A66" s="25"/>
      <c r="B66" s="25"/>
      <c r="C66" s="25"/>
      <c r="D66" s="29"/>
      <c r="E66" s="29"/>
    </row>
    <row r="67" spans="1:5" s="11" customFormat="1" ht="20.25" customHeight="1" x14ac:dyDescent="0.4">
      <c r="A67" s="25"/>
      <c r="B67" s="25"/>
      <c r="C67" s="25"/>
      <c r="D67" s="29"/>
      <c r="E67" s="29"/>
    </row>
    <row r="68" spans="1:5" s="11" customFormat="1" ht="20.25" customHeight="1" x14ac:dyDescent="0.4">
      <c r="A68" s="25"/>
      <c r="B68" s="25"/>
      <c r="C68" s="25"/>
      <c r="D68" s="29"/>
      <c r="E68" s="29"/>
    </row>
    <row r="69" spans="1:5" s="11" customFormat="1" ht="20.25" customHeight="1" x14ac:dyDescent="0.4">
      <c r="A69" s="25"/>
      <c r="B69" s="25"/>
      <c r="C69" s="25"/>
      <c r="D69" s="29"/>
      <c r="E69" s="29"/>
    </row>
    <row r="70" spans="1:5" ht="20.25" customHeight="1" x14ac:dyDescent="0.4"/>
    <row r="71" spans="1:5" ht="20.25" customHeight="1" x14ac:dyDescent="0.4"/>
  </sheetData>
  <mergeCells count="1">
    <mergeCell ref="E4:J5"/>
  </mergeCells>
  <phoneticPr fontId="1"/>
  <printOptions horizontalCentered="1"/>
  <pageMargins left="0.70866141732283472" right="0.70866141732283472" top="0.74803149606299213" bottom="0.15748031496062992" header="0.31496062992125984" footer="0.31496062992125984"/>
  <pageSetup paperSize="9" scale="4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B1:K45"/>
  <sheetViews>
    <sheetView workbookViewId="0">
      <selection activeCell="C16" sqref="C16"/>
    </sheetView>
  </sheetViews>
  <sheetFormatPr defaultColWidth="9" defaultRowHeight="25.5" x14ac:dyDescent="0.4"/>
  <cols>
    <col min="1" max="1" width="2" style="113" customWidth="1"/>
    <col min="2" max="2" width="8.625" style="113" customWidth="1"/>
    <col min="3" max="11" width="40.625" style="113" customWidth="1"/>
    <col min="12" max="16384" width="9" style="113"/>
  </cols>
  <sheetData>
    <row r="1" spans="2:11" x14ac:dyDescent="0.4">
      <c r="B1" s="113" t="s">
        <v>74</v>
      </c>
    </row>
    <row r="3" spans="2:11" x14ac:dyDescent="0.4">
      <c r="B3" s="114" t="s">
        <v>75</v>
      </c>
      <c r="C3" s="114" t="s">
        <v>76</v>
      </c>
    </row>
    <row r="4" spans="2:11" x14ac:dyDescent="0.4">
      <c r="B4" s="114">
        <v>1</v>
      </c>
      <c r="C4" s="147" t="s">
        <v>110</v>
      </c>
    </row>
    <row r="5" spans="2:11" x14ac:dyDescent="0.4">
      <c r="B5" s="114">
        <v>2</v>
      </c>
      <c r="C5" s="147" t="s">
        <v>111</v>
      </c>
    </row>
    <row r="6" spans="2:11" x14ac:dyDescent="0.4">
      <c r="B6" s="114">
        <v>3</v>
      </c>
      <c r="C6" s="147"/>
    </row>
    <row r="7" spans="2:11" x14ac:dyDescent="0.4">
      <c r="B7" s="114">
        <v>4</v>
      </c>
      <c r="C7" s="147"/>
    </row>
    <row r="8" spans="2:11" x14ac:dyDescent="0.4">
      <c r="B8" s="114">
        <v>5</v>
      </c>
      <c r="C8" s="147"/>
    </row>
    <row r="9" spans="2:11" x14ac:dyDescent="0.4">
      <c r="B9" s="114">
        <v>6</v>
      </c>
      <c r="C9" s="147"/>
    </row>
    <row r="10" spans="2:11" x14ac:dyDescent="0.4">
      <c r="B10" s="114">
        <v>7</v>
      </c>
      <c r="C10" s="147"/>
    </row>
    <row r="11" spans="2:11" x14ac:dyDescent="0.4">
      <c r="B11" s="114">
        <v>8</v>
      </c>
      <c r="C11" s="147"/>
    </row>
    <row r="13" spans="2:11" x14ac:dyDescent="0.4">
      <c r="B13" s="113" t="s">
        <v>73</v>
      </c>
    </row>
    <row r="14" spans="2:11" ht="26.25" thickBot="1" x14ac:dyDescent="0.45"/>
    <row r="15" spans="2:11" ht="26.25" thickBot="1" x14ac:dyDescent="0.45">
      <c r="B15" s="148" t="s">
        <v>59</v>
      </c>
      <c r="C15" s="116" t="s">
        <v>2</v>
      </c>
      <c r="D15" s="117" t="s">
        <v>112</v>
      </c>
      <c r="E15" s="118" t="s">
        <v>113</v>
      </c>
      <c r="F15" s="119" t="s">
        <v>31</v>
      </c>
      <c r="G15" s="119" t="s">
        <v>31</v>
      </c>
      <c r="H15" s="119" t="s">
        <v>31</v>
      </c>
      <c r="I15" s="119" t="s">
        <v>92</v>
      </c>
      <c r="J15" s="119" t="s">
        <v>92</v>
      </c>
      <c r="K15" s="120" t="s">
        <v>92</v>
      </c>
    </row>
    <row r="16" spans="2:11" x14ac:dyDescent="0.4">
      <c r="B16" s="278" t="s">
        <v>60</v>
      </c>
      <c r="C16" s="121" t="s">
        <v>114</v>
      </c>
      <c r="D16" s="126" t="s">
        <v>114</v>
      </c>
      <c r="E16" s="126" t="s">
        <v>106</v>
      </c>
      <c r="F16" s="126"/>
      <c r="G16" s="126"/>
      <c r="H16" s="126"/>
      <c r="I16" s="122"/>
      <c r="J16" s="122"/>
      <c r="K16" s="123"/>
    </row>
    <row r="17" spans="2:11" x14ac:dyDescent="0.4">
      <c r="B17" s="278"/>
      <c r="C17" s="124" t="s">
        <v>67</v>
      </c>
      <c r="D17" s="126" t="s">
        <v>112</v>
      </c>
      <c r="E17" s="126" t="s">
        <v>112</v>
      </c>
      <c r="F17" s="126"/>
      <c r="G17" s="126"/>
      <c r="H17" s="126"/>
      <c r="I17" s="115"/>
      <c r="J17" s="115"/>
      <c r="K17" s="125"/>
    </row>
    <row r="18" spans="2:11" x14ac:dyDescent="0.4">
      <c r="B18" s="278"/>
      <c r="C18" s="124" t="s">
        <v>67</v>
      </c>
      <c r="D18" s="126" t="s">
        <v>31</v>
      </c>
      <c r="E18" s="126" t="s">
        <v>115</v>
      </c>
      <c r="F18" s="126"/>
      <c r="G18" s="126"/>
      <c r="H18" s="126"/>
      <c r="I18" s="115"/>
      <c r="J18" s="115"/>
      <c r="K18" s="125"/>
    </row>
    <row r="19" spans="2:11" x14ac:dyDescent="0.4">
      <c r="B19" s="278"/>
      <c r="C19" s="124" t="s">
        <v>31</v>
      </c>
      <c r="D19" s="126" t="s">
        <v>31</v>
      </c>
      <c r="E19" s="126" t="s">
        <v>116</v>
      </c>
      <c r="F19" s="126"/>
      <c r="G19" s="126"/>
      <c r="H19" s="126"/>
      <c r="I19" s="115"/>
      <c r="J19" s="115"/>
      <c r="K19" s="125"/>
    </row>
    <row r="20" spans="2:11" x14ac:dyDescent="0.4">
      <c r="B20" s="278"/>
      <c r="C20" s="124" t="s">
        <v>31</v>
      </c>
      <c r="D20" s="126" t="s">
        <v>31</v>
      </c>
      <c r="E20" s="126" t="s">
        <v>117</v>
      </c>
      <c r="F20" s="126"/>
      <c r="G20" s="126"/>
      <c r="H20" s="126"/>
      <c r="I20" s="115"/>
      <c r="J20" s="115"/>
      <c r="K20" s="125"/>
    </row>
    <row r="21" spans="2:11" x14ac:dyDescent="0.4">
      <c r="B21" s="278"/>
      <c r="C21" s="124" t="s">
        <v>31</v>
      </c>
      <c r="D21" s="126" t="s">
        <v>31</v>
      </c>
      <c r="E21" s="126" t="s">
        <v>31</v>
      </c>
      <c r="F21" s="126"/>
      <c r="G21" s="126"/>
      <c r="H21" s="126"/>
      <c r="I21" s="115"/>
      <c r="J21" s="115"/>
      <c r="K21" s="125"/>
    </row>
    <row r="22" spans="2:11" x14ac:dyDescent="0.4">
      <c r="B22" s="278"/>
      <c r="C22" s="124" t="s">
        <v>31</v>
      </c>
      <c r="D22" s="126" t="s">
        <v>31</v>
      </c>
      <c r="E22" s="126" t="s">
        <v>31</v>
      </c>
      <c r="F22" s="126"/>
      <c r="G22" s="126"/>
      <c r="H22" s="126"/>
      <c r="I22" s="115"/>
      <c r="J22" s="115"/>
      <c r="K22" s="125"/>
    </row>
    <row r="23" spans="2:11" x14ac:dyDescent="0.4">
      <c r="B23" s="278"/>
      <c r="C23" s="124" t="s">
        <v>31</v>
      </c>
      <c r="D23" s="126" t="s">
        <v>92</v>
      </c>
      <c r="E23" s="126" t="s">
        <v>31</v>
      </c>
      <c r="F23" s="126"/>
      <c r="G23" s="126"/>
      <c r="H23" s="126"/>
      <c r="I23" s="115"/>
      <c r="J23" s="115"/>
      <c r="K23" s="125"/>
    </row>
    <row r="24" spans="2:11" x14ac:dyDescent="0.4">
      <c r="B24" s="278"/>
      <c r="C24" s="124" t="s">
        <v>31</v>
      </c>
      <c r="D24" s="126" t="s">
        <v>92</v>
      </c>
      <c r="E24" s="126" t="s">
        <v>31</v>
      </c>
      <c r="F24" s="126"/>
      <c r="G24" s="126"/>
      <c r="H24" s="126"/>
      <c r="I24" s="115"/>
      <c r="J24" s="115"/>
      <c r="K24" s="125"/>
    </row>
    <row r="25" spans="2:11" x14ac:dyDescent="0.4">
      <c r="B25" s="278"/>
      <c r="C25" s="124" t="s">
        <v>31</v>
      </c>
      <c r="D25" s="127" t="s">
        <v>92</v>
      </c>
      <c r="E25" s="127" t="s">
        <v>31</v>
      </c>
      <c r="F25" s="127"/>
      <c r="G25" s="127"/>
      <c r="H25" s="127"/>
      <c r="I25" s="115"/>
      <c r="J25" s="115"/>
      <c r="K25" s="125"/>
    </row>
    <row r="26" spans="2:11" x14ac:dyDescent="0.4">
      <c r="B26" s="278"/>
      <c r="C26" s="124" t="s">
        <v>31</v>
      </c>
      <c r="D26" s="127" t="s">
        <v>92</v>
      </c>
      <c r="E26" s="127" t="s">
        <v>31</v>
      </c>
      <c r="F26" s="127"/>
      <c r="G26" s="127"/>
      <c r="H26" s="127"/>
      <c r="I26" s="115"/>
      <c r="J26" s="115"/>
      <c r="K26" s="125"/>
    </row>
    <row r="27" spans="2:11" x14ac:dyDescent="0.4">
      <c r="B27" s="278"/>
      <c r="C27" s="124" t="s">
        <v>31</v>
      </c>
      <c r="D27" s="127" t="s">
        <v>92</v>
      </c>
      <c r="E27" s="127" t="s">
        <v>31</v>
      </c>
      <c r="F27" s="127"/>
      <c r="G27" s="127"/>
      <c r="H27" s="127"/>
      <c r="I27" s="115"/>
      <c r="J27" s="115"/>
      <c r="K27" s="125"/>
    </row>
    <row r="28" spans="2:11" ht="26.25" thickBot="1" x14ac:dyDescent="0.45">
      <c r="B28" s="279"/>
      <c r="C28" s="128" t="s">
        <v>31</v>
      </c>
      <c r="D28" s="129" t="s">
        <v>92</v>
      </c>
      <c r="E28" s="129" t="s">
        <v>31</v>
      </c>
      <c r="F28" s="129"/>
      <c r="G28" s="129"/>
      <c r="H28" s="129"/>
      <c r="I28" s="129"/>
      <c r="J28" s="129"/>
      <c r="K28" s="130"/>
    </row>
    <row r="31" spans="2:11" x14ac:dyDescent="0.4">
      <c r="C31" s="113" t="s">
        <v>88</v>
      </c>
    </row>
    <row r="32" spans="2:11" x14ac:dyDescent="0.4">
      <c r="C32" s="113" t="s">
        <v>32</v>
      </c>
    </row>
    <row r="33" spans="3:3" x14ac:dyDescent="0.4">
      <c r="C33" s="113" t="s">
        <v>107</v>
      </c>
    </row>
    <row r="34" spans="3:3" x14ac:dyDescent="0.4">
      <c r="C34" s="113" t="s">
        <v>91</v>
      </c>
    </row>
    <row r="35" spans="3:3" x14ac:dyDescent="0.4">
      <c r="C35" s="113" t="s">
        <v>118</v>
      </c>
    </row>
    <row r="36" spans="3:3" x14ac:dyDescent="0.4">
      <c r="C36" s="113" t="s">
        <v>119</v>
      </c>
    </row>
    <row r="37" spans="3:3" x14ac:dyDescent="0.4">
      <c r="C37" s="113" t="s">
        <v>33</v>
      </c>
    </row>
    <row r="38" spans="3:3" x14ac:dyDescent="0.4">
      <c r="C38" s="113" t="s">
        <v>34</v>
      </c>
    </row>
    <row r="40" spans="3:3" x14ac:dyDescent="0.4">
      <c r="C40" s="113" t="s">
        <v>108</v>
      </c>
    </row>
    <row r="41" spans="3:3" x14ac:dyDescent="0.4">
      <c r="C41" s="113" t="s">
        <v>61</v>
      </c>
    </row>
    <row r="42" spans="3:3" x14ac:dyDescent="0.4">
      <c r="C42" s="113" t="s">
        <v>62</v>
      </c>
    </row>
    <row r="43" spans="3:3" x14ac:dyDescent="0.4">
      <c r="C43" s="113" t="s">
        <v>63</v>
      </c>
    </row>
    <row r="44" spans="3:3" x14ac:dyDescent="0.4">
      <c r="C44" s="113" t="s">
        <v>64</v>
      </c>
    </row>
    <row r="45" spans="3:3" x14ac:dyDescent="0.4">
      <c r="C45" s="113" t="s">
        <v>65</v>
      </c>
    </row>
  </sheetData>
  <mergeCells count="1">
    <mergeCell ref="B16:B28"/>
  </mergeCells>
  <phoneticPr fontId="1"/>
  <pageMargins left="0.70866141732283472" right="0.70866141732283472" top="0.74803149606299213" bottom="0.74803149606299213" header="0.31496062992125984" footer="0.31496062992125984"/>
  <pageSetup paperSize="9" scale="3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11</vt:i4>
      </vt:variant>
    </vt:vector>
  </HeadingPairs>
  <TitlesOfParts>
    <vt:vector size="16" baseType="lpstr">
      <vt:lpstr>【記載例】居宅介護支援</vt:lpstr>
      <vt:lpstr>居宅介護支援（１枚版）</vt:lpstr>
      <vt:lpstr>居宅介護支援（100名）</vt:lpstr>
      <vt:lpstr>記入方法</vt:lpstr>
      <vt:lpstr>プルダウン・リスト</vt:lpstr>
      <vt:lpstr>【記載例】居宅介護支援!Print_Area</vt:lpstr>
      <vt:lpstr>記入方法!Print_Area</vt:lpstr>
      <vt:lpstr>'居宅介護支援（100名）'!Print_Area</vt:lpstr>
      <vt:lpstr>'居宅介護支援（１枚版）'!Print_Area</vt:lpstr>
      <vt:lpstr>【記載例】居宅介護支援!Print_Titles</vt:lpstr>
      <vt:lpstr>'居宅介護支援（100名）'!Print_Titles</vt:lpstr>
      <vt:lpstr>'居宅介護支援（１枚版）'!Print_Titles</vt:lpstr>
      <vt:lpstr>介護支援専門員</vt:lpstr>
      <vt:lpstr>介護予防支援担当職員</vt:lpstr>
      <vt:lpstr>管理者</vt:lpstr>
      <vt:lpstr>職種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入賀 啓吾</cp:lastModifiedBy>
  <cp:lastPrinted>2021-03-21T05:52:46Z</cp:lastPrinted>
  <dcterms:created xsi:type="dcterms:W3CDTF">2020-01-14T23:44:41Z</dcterms:created>
  <dcterms:modified xsi:type="dcterms:W3CDTF">2024-10-30T06:57:35Z</dcterms:modified>
</cp:coreProperties>
</file>