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C:\Users\S116\Desktop\日向作業\_＿___作業中\PC上で作業\61143_札幌市衛生年報　令和４年（令和３年統計）\作業フォルダ\"/>
    </mc:Choice>
  </mc:AlternateContent>
  <xr:revisionPtr revIDLastSave="0" documentId="13_ncr:1_{384888A8-A959-4A8B-A74C-BA72719714DB}" xr6:coauthVersionLast="47" xr6:coauthVersionMax="47" xr10:uidLastSave="{00000000-0000-0000-0000-000000000000}"/>
  <bookViews>
    <workbookView xWindow="-120" yWindow="-120" windowWidth="25440" windowHeight="15390" tabRatio="893" firstSheet="9" activeTab="11" xr2:uid="{00000000-000D-0000-FFFF-FFFF00000000}"/>
  </bookViews>
  <sheets>
    <sheet name="1(1) 集団健康教育の実施状況(地域保健推進担当係)" sheetId="17" r:id="rId1"/>
    <sheet name="1(2)一般健康教育の実施内訳(地域保健推進担当係)" sheetId="18" r:id="rId2"/>
    <sheet name="2・3 特定健診・特定保健指導(保険企画課)" sheetId="19" r:id="rId3"/>
    <sheet name="4 肝炎ウイルス検診(感染症) " sheetId="20" r:id="rId4"/>
    <sheet name="5(1) 訪問指導(地域保健推進担当係)" sheetId="24" r:id="rId5"/>
    <sheet name="5(2) 訪問指導(従事者数)(地域保健推進担当係)" sheetId="25"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sheetId="15" r:id="rId12"/>
    <sheet name="6(7) 前立腺がん検査" sheetId="16" r:id="rId13"/>
    <sheet name="7(1)(2) (3) 健康度測定" sheetId="21" r:id="rId14"/>
    <sheet name="8女性のフレッシュ健診 " sheetId="22" r:id="rId15"/>
    <sheet name="9 運動指導事業" sheetId="23" r:id="rId16"/>
  </sheets>
  <externalReferences>
    <externalReference r:id="rId17"/>
    <externalReference r:id="rId18"/>
    <externalReference r:id="rId19"/>
    <externalReference r:id="rId20"/>
  </externalReferences>
  <definedNames>
    <definedName name="_xlnm.Print_Area" localSheetId="2">'2・3 特定健診・特定保健指導(保険企画課)'!$A$1:$S$49</definedName>
    <definedName name="_xlnm.Print_Area" localSheetId="3">'4 肝炎ウイルス検診(感染症) '!$A$1:$I$15</definedName>
    <definedName name="_xlnm.Print_Area" localSheetId="7">'6(2) 大腸がん検診'!$A$1:$J$38</definedName>
    <definedName name="_xlnm.Print_Area" localSheetId="9">'6(4) 子宮がん検診 '!$A$1:$N$42</definedName>
    <definedName name="_xlnm.Print_Area" localSheetId="13">'7(1)(2) (3) 健康度測定'!$A$1:$J$43</definedName>
  </definedNames>
  <calcPr calcId="191029"/>
</workbook>
</file>

<file path=xl/calcChain.xml><?xml version="1.0" encoding="utf-8"?>
<calcChain xmlns="http://schemas.openxmlformats.org/spreadsheetml/2006/main">
  <c r="D36" i="2" l="1"/>
  <c r="D35" i="2"/>
  <c r="D34" i="2"/>
  <c r="D33" i="2"/>
  <c r="D32" i="2"/>
  <c r="D31" i="2"/>
  <c r="D30" i="2"/>
  <c r="D29" i="2"/>
  <c r="D28" i="2"/>
  <c r="F4" i="23"/>
  <c r="E4" i="23"/>
  <c r="D4" i="23"/>
  <c r="B4" i="22"/>
  <c r="B6" i="21"/>
  <c r="I6" i="16"/>
  <c r="H6" i="16"/>
  <c r="G6" i="16"/>
  <c r="F6" i="16"/>
  <c r="E6" i="16"/>
  <c r="C6" i="16"/>
  <c r="E6" i="4"/>
  <c r="F6" i="4"/>
  <c r="G6" i="4"/>
  <c r="H6" i="4"/>
  <c r="I6" i="4"/>
  <c r="J6" i="4"/>
  <c r="K6" i="4"/>
  <c r="L6" i="4"/>
  <c r="M6" i="4"/>
  <c r="N6" i="4"/>
  <c r="C6" i="4"/>
  <c r="Q24" i="19"/>
  <c r="N24" i="19"/>
  <c r="N23" i="19"/>
  <c r="K24" i="19"/>
  <c r="K23" i="19"/>
  <c r="H24" i="19"/>
  <c r="H23" i="19"/>
  <c r="N21" i="19"/>
  <c r="N20" i="19"/>
  <c r="K21" i="19"/>
  <c r="K20" i="19"/>
  <c r="H21" i="19"/>
  <c r="H20" i="19"/>
  <c r="Q9" i="19"/>
  <c r="Q10" i="19"/>
  <c r="Q11" i="19"/>
  <c r="Q12" i="19"/>
  <c r="Q13" i="19"/>
  <c r="Q14" i="19"/>
  <c r="Q15" i="19"/>
  <c r="Q16" i="19"/>
  <c r="Q17" i="19"/>
  <c r="Q18" i="19"/>
  <c r="Q19" i="19"/>
  <c r="N9" i="19"/>
  <c r="N10" i="19"/>
  <c r="N11" i="19"/>
  <c r="N12" i="19"/>
  <c r="N13" i="19"/>
  <c r="N14" i="19"/>
  <c r="N15" i="19"/>
  <c r="N16" i="19"/>
  <c r="N17" i="19"/>
  <c r="N18" i="19"/>
  <c r="N19" i="19"/>
  <c r="N8" i="19"/>
  <c r="K9" i="19"/>
  <c r="K10" i="19"/>
  <c r="K11" i="19"/>
  <c r="K12" i="19"/>
  <c r="K13" i="19"/>
  <c r="K14" i="19"/>
  <c r="K15" i="19"/>
  <c r="K16" i="19"/>
  <c r="K17" i="19"/>
  <c r="K18" i="19"/>
  <c r="K19" i="19"/>
  <c r="H9" i="19"/>
  <c r="H10" i="19"/>
  <c r="H11" i="19"/>
  <c r="H12" i="19"/>
  <c r="H13" i="19"/>
  <c r="H14" i="19"/>
  <c r="H15" i="19"/>
  <c r="H16" i="19"/>
  <c r="H17" i="19"/>
  <c r="H18" i="19"/>
  <c r="H19" i="19"/>
  <c r="G7" i="19"/>
  <c r="H5" i="19"/>
  <c r="E5" i="19"/>
  <c r="N34" i="19"/>
  <c r="C5" i="18"/>
  <c r="E5" i="18"/>
  <c r="F5" i="18"/>
  <c r="G5" i="18"/>
  <c r="H5" i="18"/>
  <c r="I5" i="18"/>
  <c r="J5" i="18"/>
  <c r="B5" i="18"/>
  <c r="B6" i="17"/>
  <c r="C6" i="17" l="1"/>
  <c r="E6" i="17"/>
  <c r="F6" i="17"/>
  <c r="G6" i="17"/>
  <c r="H6" i="17"/>
  <c r="I6" i="17"/>
  <c r="J6" i="17"/>
  <c r="B6" i="25" l="1"/>
  <c r="B5" i="25"/>
  <c r="H4" i="25"/>
  <c r="G4" i="25"/>
  <c r="F4" i="25"/>
  <c r="E4" i="25"/>
  <c r="D4" i="25"/>
  <c r="C4" i="25"/>
  <c r="B4" i="25" s="1"/>
  <c r="H2" i="25"/>
  <c r="E3" i="24"/>
  <c r="F2" i="23" l="1"/>
  <c r="F2" i="22"/>
  <c r="B41" i="21"/>
  <c r="B40" i="21"/>
  <c r="I39" i="21"/>
  <c r="H39" i="21"/>
  <c r="G39" i="21"/>
  <c r="F39" i="21"/>
  <c r="E39" i="21"/>
  <c r="D39" i="21"/>
  <c r="B39" i="21" s="1"/>
  <c r="C39" i="21"/>
  <c r="B32" i="21"/>
  <c r="B31" i="21"/>
  <c r="I30" i="21"/>
  <c r="H30" i="21"/>
  <c r="G30" i="21"/>
  <c r="F30" i="21"/>
  <c r="E30" i="21"/>
  <c r="D30" i="21"/>
  <c r="C30" i="21"/>
  <c r="B24" i="21"/>
  <c r="B23" i="21"/>
  <c r="I22" i="21"/>
  <c r="H22" i="21"/>
  <c r="G22" i="21"/>
  <c r="F22" i="21"/>
  <c r="E22" i="21"/>
  <c r="D22" i="21"/>
  <c r="B22" i="21" s="1"/>
  <c r="C22" i="21"/>
  <c r="C16" i="21"/>
  <c r="B16" i="21" s="1"/>
  <c r="C15" i="21"/>
  <c r="B15" i="21" s="1"/>
  <c r="I14" i="21"/>
  <c r="H14" i="21"/>
  <c r="G14" i="21"/>
  <c r="F14" i="21"/>
  <c r="E14" i="21"/>
  <c r="D14" i="21"/>
  <c r="B7" i="21"/>
  <c r="I5" i="21"/>
  <c r="H5" i="21"/>
  <c r="G5" i="21"/>
  <c r="F5" i="21"/>
  <c r="E5" i="21"/>
  <c r="D5" i="21"/>
  <c r="C5" i="21"/>
  <c r="J3" i="21"/>
  <c r="J37" i="21" s="1"/>
  <c r="B5" i="21" l="1"/>
  <c r="B30" i="21"/>
  <c r="J28" i="21"/>
  <c r="J12" i="21"/>
  <c r="J20" i="21"/>
  <c r="C14" i="21"/>
  <c r="B14" i="21" s="1"/>
  <c r="E13" i="20" l="1"/>
  <c r="E12" i="20"/>
  <c r="E11" i="20"/>
  <c r="E10" i="20"/>
  <c r="E9" i="20"/>
  <c r="E8" i="20"/>
  <c r="E6" i="20" s="1"/>
  <c r="E5" i="20" s="1"/>
  <c r="E7" i="20"/>
  <c r="E2" i="20"/>
  <c r="N46" i="19" l="1"/>
  <c r="N45" i="19"/>
  <c r="N44" i="19"/>
  <c r="N43" i="19"/>
  <c r="N42" i="19"/>
  <c r="N41" i="19"/>
  <c r="N40" i="19"/>
  <c r="N39" i="19"/>
  <c r="N38" i="19"/>
  <c r="N37" i="19"/>
  <c r="P36" i="19"/>
  <c r="O36" i="19"/>
  <c r="N35" i="19"/>
  <c r="N36" i="19" s="1"/>
  <c r="S25" i="19"/>
  <c r="R25" i="19"/>
  <c r="P25" i="19"/>
  <c r="O25" i="19"/>
  <c r="M25" i="19"/>
  <c r="L25" i="19"/>
  <c r="J25" i="19"/>
  <c r="I25" i="19"/>
  <c r="H25" i="19"/>
  <c r="N25" i="19"/>
  <c r="G24" i="19"/>
  <c r="G25" i="19" s="1"/>
  <c r="F24" i="19"/>
  <c r="Q23" i="19"/>
  <c r="Q25" i="19" s="1"/>
  <c r="K25" i="19"/>
  <c r="G23" i="19"/>
  <c r="F23" i="19"/>
  <c r="E23" i="19" s="1"/>
  <c r="P22" i="19"/>
  <c r="O22" i="19"/>
  <c r="M22" i="19"/>
  <c r="L22" i="19"/>
  <c r="J22" i="19"/>
  <c r="I22" i="19"/>
  <c r="K22" i="19"/>
  <c r="H22" i="19"/>
  <c r="G21" i="19"/>
  <c r="F21" i="19"/>
  <c r="N22" i="19"/>
  <c r="G20" i="19"/>
  <c r="F20" i="19"/>
  <c r="G19" i="19"/>
  <c r="F19" i="19"/>
  <c r="E19" i="19" s="1"/>
  <c r="G18" i="19"/>
  <c r="F18" i="19"/>
  <c r="E18" i="19" s="1"/>
  <c r="G17" i="19"/>
  <c r="F17" i="19"/>
  <c r="E17" i="19" s="1"/>
  <c r="G16" i="19"/>
  <c r="F16" i="19"/>
  <c r="E16" i="19" s="1"/>
  <c r="G15" i="19"/>
  <c r="F15" i="19"/>
  <c r="E15" i="19" s="1"/>
  <c r="G14" i="19"/>
  <c r="F14" i="19"/>
  <c r="E14" i="19" s="1"/>
  <c r="G13" i="19"/>
  <c r="F13" i="19"/>
  <c r="E13" i="19" s="1"/>
  <c r="G12" i="19"/>
  <c r="F12" i="19"/>
  <c r="E12" i="19" s="1"/>
  <c r="G11" i="19"/>
  <c r="F11" i="19"/>
  <c r="E11" i="19" s="1"/>
  <c r="G10" i="19"/>
  <c r="F10" i="19"/>
  <c r="E10" i="19" s="1"/>
  <c r="G9" i="19"/>
  <c r="F9" i="19"/>
  <c r="E9" i="19" s="1"/>
  <c r="Q8" i="19"/>
  <c r="K8" i="19"/>
  <c r="H8" i="19"/>
  <c r="G8" i="19"/>
  <c r="F8" i="19"/>
  <c r="S7" i="19"/>
  <c r="R7" i="19"/>
  <c r="P7" i="19"/>
  <c r="O7" i="19"/>
  <c r="M7" i="19"/>
  <c r="L7" i="19"/>
  <c r="J7" i="19"/>
  <c r="I7" i="19"/>
  <c r="F7" i="19"/>
  <c r="Q6" i="19"/>
  <c r="N6" i="19"/>
  <c r="K6" i="19"/>
  <c r="H6" i="19"/>
  <c r="E6" i="19"/>
  <c r="E7" i="19" s="1"/>
  <c r="Q5" i="19"/>
  <c r="N5" i="19"/>
  <c r="N7" i="19" s="1"/>
  <c r="K5" i="19"/>
  <c r="H7" i="19"/>
  <c r="S2" i="19"/>
  <c r="P31" i="19" s="1"/>
  <c r="F22" i="19" l="1"/>
  <c r="E20" i="19"/>
  <c r="E21" i="19"/>
  <c r="G22" i="19"/>
  <c r="E8" i="19"/>
  <c r="K7" i="19"/>
  <c r="F25" i="19"/>
  <c r="E24" i="19"/>
  <c r="Q7" i="19"/>
  <c r="G31" i="19"/>
  <c r="E22" i="19"/>
  <c r="E25" i="19"/>
  <c r="D12" i="18" l="1"/>
  <c r="D11" i="18"/>
  <c r="D10" i="18"/>
  <c r="D9" i="18"/>
  <c r="D8" i="18"/>
  <c r="D7" i="18"/>
  <c r="D6" i="18"/>
  <c r="J2" i="18"/>
  <c r="D12" i="17"/>
  <c r="D11" i="17"/>
  <c r="D10" i="17"/>
  <c r="D9" i="17"/>
  <c r="D8" i="17"/>
  <c r="D7" i="17"/>
  <c r="D6" i="17" s="1"/>
  <c r="D5" i="18" l="1"/>
  <c r="D6" i="15"/>
  <c r="G6" i="15"/>
  <c r="F6" i="15"/>
  <c r="E6" i="15"/>
  <c r="C6" i="15"/>
  <c r="D10" i="16"/>
  <c r="D9" i="16"/>
  <c r="D8" i="16"/>
  <c r="D7" i="16"/>
  <c r="D6" i="16" s="1"/>
  <c r="D12" i="5" l="1"/>
  <c r="D9" i="5"/>
  <c r="F12" i="5"/>
  <c r="J12" i="5"/>
  <c r="I12" i="5"/>
  <c r="H12" i="5"/>
  <c r="G12" i="5"/>
  <c r="G9" i="5"/>
  <c r="G6" i="5" s="1"/>
  <c r="J9" i="5"/>
  <c r="J6" i="5" s="1"/>
  <c r="I9" i="5"/>
  <c r="H9" i="5"/>
  <c r="H6" i="5" s="1"/>
  <c r="F9" i="5"/>
  <c r="F6" i="5" s="1"/>
  <c r="E7" i="5"/>
  <c r="E11" i="5"/>
  <c r="E10" i="5"/>
  <c r="E8" i="5"/>
  <c r="D39" i="4"/>
  <c r="D38" i="4"/>
  <c r="D37" i="4"/>
  <c r="D36" i="4"/>
  <c r="D35" i="4"/>
  <c r="D34" i="4"/>
  <c r="D33" i="4"/>
  <c r="D32" i="4"/>
  <c r="D31" i="4"/>
  <c r="D30" i="4"/>
  <c r="D29" i="4"/>
  <c r="D28" i="4"/>
  <c r="D27" i="4"/>
  <c r="I26" i="4"/>
  <c r="H26" i="4"/>
  <c r="G26" i="4"/>
  <c r="F26" i="4"/>
  <c r="E26" i="4"/>
  <c r="C26" i="4"/>
  <c r="D7" i="4"/>
  <c r="D19" i="4"/>
  <c r="D18" i="4"/>
  <c r="D17" i="4"/>
  <c r="D16" i="4"/>
  <c r="D15" i="4"/>
  <c r="D14" i="4"/>
  <c r="D13" i="4"/>
  <c r="D12" i="4"/>
  <c r="D11" i="4"/>
  <c r="D10" i="4"/>
  <c r="D9" i="4"/>
  <c r="D8" i="4"/>
  <c r="J8" i="2"/>
  <c r="J15" i="2"/>
  <c r="J14" i="2"/>
  <c r="J13" i="2"/>
  <c r="J12" i="2"/>
  <c r="J11" i="2"/>
  <c r="J10" i="2"/>
  <c r="J9" i="2"/>
  <c r="J7" i="2"/>
  <c r="J6" i="2" s="1"/>
  <c r="I7" i="2"/>
  <c r="D26" i="2"/>
  <c r="D25" i="2"/>
  <c r="D24" i="2"/>
  <c r="D23" i="2"/>
  <c r="D22" i="2"/>
  <c r="D21" i="2"/>
  <c r="D20" i="2"/>
  <c r="D19" i="2"/>
  <c r="D18" i="2"/>
  <c r="I6" i="5" l="1"/>
  <c r="D6" i="4"/>
  <c r="E9" i="5"/>
  <c r="D26" i="4"/>
  <c r="E12" i="5"/>
  <c r="D6" i="5"/>
  <c r="J27" i="2"/>
  <c r="J17" i="2"/>
  <c r="C19" i="1"/>
  <c r="C30" i="1"/>
  <c r="C29" i="1"/>
  <c r="C28" i="1"/>
  <c r="C27" i="1"/>
  <c r="C26" i="1"/>
  <c r="C25" i="1"/>
  <c r="C24" i="1"/>
  <c r="F30" i="1"/>
  <c r="F29" i="1"/>
  <c r="F28" i="1"/>
  <c r="F27" i="1"/>
  <c r="F26" i="1"/>
  <c r="F25" i="1"/>
  <c r="F24" i="1"/>
  <c r="F22" i="1"/>
  <c r="F21" i="1"/>
  <c r="F20" i="1"/>
  <c r="F19" i="1"/>
  <c r="F18" i="1"/>
  <c r="F17" i="1"/>
  <c r="F16" i="1"/>
  <c r="C22" i="1"/>
  <c r="C21" i="1"/>
  <c r="C20" i="1"/>
  <c r="C18" i="1"/>
  <c r="C17" i="1"/>
  <c r="C16" i="1"/>
  <c r="D13" i="1"/>
  <c r="D12" i="1"/>
  <c r="D11" i="1"/>
  <c r="D10" i="1"/>
  <c r="D9" i="1"/>
  <c r="D8" i="1"/>
  <c r="D7" i="1"/>
  <c r="I23" i="1"/>
  <c r="K23" i="1"/>
  <c r="J23" i="1"/>
  <c r="K15" i="1"/>
  <c r="J15" i="1"/>
  <c r="K13" i="1"/>
  <c r="J13" i="1"/>
  <c r="K12" i="1"/>
  <c r="J12" i="1"/>
  <c r="K11" i="1"/>
  <c r="J11" i="1"/>
  <c r="K10" i="1"/>
  <c r="J10" i="1"/>
  <c r="K9" i="1"/>
  <c r="J9" i="1"/>
  <c r="K8" i="1"/>
  <c r="J8" i="1"/>
  <c r="K7" i="1"/>
  <c r="J7" i="1"/>
  <c r="J6" i="1" l="1"/>
  <c r="K6" i="1"/>
  <c r="C23" i="1" l="1"/>
  <c r="C11" i="1"/>
  <c r="E19" i="5" l="1"/>
  <c r="E18" i="5"/>
  <c r="E17" i="5"/>
  <c r="E16" i="5"/>
  <c r="E15" i="5"/>
  <c r="E14" i="5"/>
  <c r="E13" i="5"/>
  <c r="E6" i="5" s="1"/>
  <c r="E10" i="1" l="1"/>
  <c r="D36" i="3" l="1"/>
  <c r="D35" i="3"/>
  <c r="D34" i="3"/>
  <c r="D33" i="3"/>
  <c r="D32" i="3"/>
  <c r="D31" i="3"/>
  <c r="D30" i="3"/>
  <c r="D29" i="3"/>
  <c r="D28" i="3"/>
  <c r="I27" i="3"/>
  <c r="H27" i="3"/>
  <c r="G27" i="3"/>
  <c r="F27" i="3"/>
  <c r="E27" i="3"/>
  <c r="C27" i="3"/>
  <c r="I15" i="3"/>
  <c r="H15" i="3"/>
  <c r="G15" i="3"/>
  <c r="F15" i="3"/>
  <c r="I14" i="3"/>
  <c r="H14" i="3"/>
  <c r="F14" i="3"/>
  <c r="E14" i="3"/>
  <c r="I13" i="3"/>
  <c r="H13" i="3"/>
  <c r="G13" i="3"/>
  <c r="F13" i="3"/>
  <c r="I12" i="3"/>
  <c r="H12" i="3"/>
  <c r="F12" i="3"/>
  <c r="E12" i="3"/>
  <c r="I11" i="3"/>
  <c r="H11" i="3"/>
  <c r="G11" i="3"/>
  <c r="F11" i="3"/>
  <c r="I10" i="3"/>
  <c r="H10" i="3"/>
  <c r="G10" i="3"/>
  <c r="F10" i="3"/>
  <c r="E10" i="3"/>
  <c r="I9" i="3"/>
  <c r="G9" i="3"/>
  <c r="F9" i="3"/>
  <c r="I8" i="3"/>
  <c r="H8" i="3"/>
  <c r="G8" i="3"/>
  <c r="F8" i="3"/>
  <c r="E8" i="3"/>
  <c r="I7" i="3"/>
  <c r="H7" i="3"/>
  <c r="G7" i="3"/>
  <c r="C17" i="3"/>
  <c r="C15" i="3"/>
  <c r="C14" i="3"/>
  <c r="C13" i="3"/>
  <c r="G12" i="3"/>
  <c r="C12" i="3"/>
  <c r="C11" i="3"/>
  <c r="C10" i="3"/>
  <c r="C9" i="3"/>
  <c r="C8" i="3"/>
  <c r="C7" i="3"/>
  <c r="C15" i="2"/>
  <c r="C14" i="2"/>
  <c r="C13" i="2"/>
  <c r="C12" i="2"/>
  <c r="C11" i="2"/>
  <c r="C10" i="2"/>
  <c r="C9" i="2"/>
  <c r="C8" i="2"/>
  <c r="H13" i="2"/>
  <c r="I9" i="2"/>
  <c r="H9" i="2"/>
  <c r="E9" i="2"/>
  <c r="C17" i="2"/>
  <c r="H23" i="1"/>
  <c r="G23" i="1"/>
  <c r="F23" i="1"/>
  <c r="E23" i="1"/>
  <c r="I15" i="1"/>
  <c r="H15" i="1"/>
  <c r="G15" i="1"/>
  <c r="F15" i="1"/>
  <c r="E15" i="1"/>
  <c r="C15" i="1"/>
  <c r="I13" i="1"/>
  <c r="H13" i="1"/>
  <c r="G13" i="1"/>
  <c r="E13" i="1"/>
  <c r="C13" i="1"/>
  <c r="I12" i="1"/>
  <c r="H12" i="1"/>
  <c r="G12" i="1"/>
  <c r="E12" i="1"/>
  <c r="C12" i="1"/>
  <c r="I11" i="1"/>
  <c r="H11" i="1"/>
  <c r="G11" i="1"/>
  <c r="E11" i="1"/>
  <c r="I10" i="1"/>
  <c r="H10" i="1"/>
  <c r="G10" i="1"/>
  <c r="C10" i="1"/>
  <c r="I9" i="1"/>
  <c r="H9" i="1"/>
  <c r="G9" i="1"/>
  <c r="E9" i="1"/>
  <c r="C9" i="1"/>
  <c r="I8" i="1"/>
  <c r="H8" i="1"/>
  <c r="G8" i="1"/>
  <c r="E8" i="1"/>
  <c r="C8" i="1"/>
  <c r="I7" i="1"/>
  <c r="H7" i="1"/>
  <c r="G7" i="1"/>
  <c r="E7" i="1"/>
  <c r="C7" i="1"/>
  <c r="C6" i="1" l="1"/>
  <c r="I6" i="1"/>
  <c r="F9" i="1"/>
  <c r="F10" i="1"/>
  <c r="F11" i="1"/>
  <c r="F12" i="1"/>
  <c r="F13" i="1"/>
  <c r="F7" i="1"/>
  <c r="F8" i="1"/>
  <c r="H6" i="1"/>
  <c r="E6" i="1"/>
  <c r="D15" i="1"/>
  <c r="G6" i="1"/>
  <c r="D23" i="1"/>
  <c r="C6" i="3"/>
  <c r="D27" i="3"/>
  <c r="I14" i="2"/>
  <c r="H11" i="2"/>
  <c r="H15" i="2"/>
  <c r="H10" i="2"/>
  <c r="I8" i="2"/>
  <c r="I12" i="2"/>
  <c r="G11" i="2"/>
  <c r="G15" i="2"/>
  <c r="H27" i="2"/>
  <c r="F9" i="2"/>
  <c r="E17" i="2"/>
  <c r="F14" i="2"/>
  <c r="F17" i="2"/>
  <c r="I17" i="2"/>
  <c r="G10" i="2"/>
  <c r="G14" i="2"/>
  <c r="G27" i="2"/>
  <c r="E13" i="2"/>
  <c r="I13" i="2"/>
  <c r="H7" i="2"/>
  <c r="I15" i="2"/>
  <c r="D10" i="3"/>
  <c r="H12" i="2"/>
  <c r="H17" i="3"/>
  <c r="D25" i="3"/>
  <c r="F13" i="2"/>
  <c r="F11" i="2"/>
  <c r="F17" i="3"/>
  <c r="E12" i="2"/>
  <c r="G7" i="2"/>
  <c r="C27" i="2"/>
  <c r="H14" i="2"/>
  <c r="F15" i="2"/>
  <c r="D8" i="3"/>
  <c r="G17" i="3"/>
  <c r="D20" i="3"/>
  <c r="D24" i="3"/>
  <c r="H17" i="2"/>
  <c r="I10" i="2"/>
  <c r="I27" i="2"/>
  <c r="G8" i="2"/>
  <c r="H9" i="3"/>
  <c r="H6" i="3" s="1"/>
  <c r="D12" i="3"/>
  <c r="D19" i="3"/>
  <c r="D23" i="3"/>
  <c r="E8" i="2"/>
  <c r="F10" i="2"/>
  <c r="F27" i="2"/>
  <c r="H8" i="2"/>
  <c r="I11" i="2"/>
  <c r="G12" i="2"/>
  <c r="F7" i="3"/>
  <c r="F6" i="3" s="1"/>
  <c r="D18" i="3"/>
  <c r="I6" i="3"/>
  <c r="D22" i="3"/>
  <c r="D26" i="3"/>
  <c r="E13" i="3"/>
  <c r="D13" i="3" s="1"/>
  <c r="D21" i="3"/>
  <c r="G14" i="3"/>
  <c r="G6" i="3" s="1"/>
  <c r="E17" i="3"/>
  <c r="I17" i="3"/>
  <c r="E9" i="3"/>
  <c r="E7" i="3"/>
  <c r="E11" i="3"/>
  <c r="D11" i="3" s="1"/>
  <c r="E15" i="3"/>
  <c r="D15" i="3" s="1"/>
  <c r="E7" i="2"/>
  <c r="F8" i="2"/>
  <c r="G9" i="2"/>
  <c r="E11" i="2"/>
  <c r="F12" i="2"/>
  <c r="G13" i="2"/>
  <c r="E15" i="2"/>
  <c r="E27" i="2"/>
  <c r="F7" i="2"/>
  <c r="E10" i="2"/>
  <c r="E14" i="2"/>
  <c r="G17" i="2"/>
  <c r="C7" i="2"/>
  <c r="C6" i="2" s="1"/>
  <c r="F6" i="2" l="1"/>
  <c r="D10" i="2"/>
  <c r="G6" i="2"/>
  <c r="I6" i="2"/>
  <c r="H6" i="2"/>
  <c r="E6" i="2"/>
  <c r="F6" i="1"/>
  <c r="D14" i="2"/>
  <c r="D9" i="2"/>
  <c r="D7" i="2"/>
  <c r="D8" i="2"/>
  <c r="D12" i="2"/>
  <c r="D13" i="2"/>
  <c r="D11" i="2"/>
  <c r="D15" i="2"/>
  <c r="D9" i="3"/>
  <c r="D6" i="1"/>
  <c r="D17" i="3"/>
  <c r="D27" i="2"/>
  <c r="D14" i="3"/>
  <c r="D7" i="3"/>
  <c r="E6" i="3"/>
  <c r="D17" i="2"/>
  <c r="D6" i="2" l="1"/>
  <c r="D6" i="3"/>
</calcChain>
</file>

<file path=xl/sharedStrings.xml><?xml version="1.0" encoding="utf-8"?>
<sst xmlns="http://schemas.openxmlformats.org/spreadsheetml/2006/main" count="534" uniqueCount="257">
  <si>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</si>
  <si>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</si>
  <si>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</si>
  <si>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</si>
  <si>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</si>
  <si>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</si>
  <si>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</si>
  <si>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</si>
  <si>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</si>
  <si>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</si>
  <si>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</si>
  <si>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</si>
  <si>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</si>
  <si>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</si>
  <si>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</si>
  <si>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</si>
  <si>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</si>
  <si>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</si>
  <si>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</si>
  <si>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</si>
  <si>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</si>
  <si>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</si>
  <si>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</si>
  <si>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</si>
  <si>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</si>
  <si>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</si>
  <si>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</si>
  <si>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</si>
  <si>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</si>
  <si>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</si>
  <si>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</si>
  <si>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</si>
  <si>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</si>
  <si>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60　 ～64</t>
    <phoneticPr fontId="3"/>
  </si>
  <si>
    <t>65　 ～69</t>
    <phoneticPr fontId="3"/>
  </si>
  <si>
    <t>70　 ～74</t>
    <phoneticPr fontId="3"/>
  </si>
  <si>
    <t>75　 ～79</t>
    <phoneticPr fontId="3"/>
  </si>
  <si>
    <t>　（3）　肺 が ん 検 診</t>
    <rPh sb="5" eb="6">
      <t>ハイ</t>
    </rPh>
    <rPh sb="11" eb="12">
      <t>ケン</t>
    </rPh>
    <rPh sb="13" eb="14">
      <t>ミ</t>
    </rPh>
    <phoneticPr fontId="3"/>
  </si>
  <si>
    <t>50　 ～54</t>
    <phoneticPr fontId="3"/>
  </si>
  <si>
    <t>55　 ～59</t>
    <phoneticPr fontId="3"/>
  </si>
  <si>
    <t>45　 ～49</t>
    <phoneticPr fontId="3"/>
  </si>
  <si>
    <t>55　 ～59</t>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</si>
  <si>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</si>
  <si>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</si>
  <si>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</si>
  <si>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</si>
  <si>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</si>
  <si>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</si>
  <si>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</si>
  <si>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</si>
  <si>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</si>
  <si>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</si>
  <si>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</si>
  <si>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</si>
  <si>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</si>
  <si>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</si>
  <si>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</si>
  <si>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</si>
  <si>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</si>
  <si>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</si>
  <si>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</si>
  <si>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</si>
  <si>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</si>
  <si>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</si>
  <si>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</si>
  <si>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</si>
  <si>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</si>
  <si>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</si>
  <si>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</si>
  <si>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</si>
  <si>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</si>
  <si>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</si>
  <si>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</si>
  <si>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</si>
  <si>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</si>
  <si>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</si>
  <si>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</si>
  <si>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</si>
  <si>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</si>
  <si>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</si>
  <si>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</si>
  <si>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</si>
  <si>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</si>
  <si>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</si>
  <si>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</si>
  <si>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</si>
  <si>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</si>
  <si>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</si>
  <si>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</si>
  <si>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</si>
  <si>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</si>
  <si>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</si>
  <si>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</si>
  <si>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</si>
  <si>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</si>
  <si>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</si>
  <si>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</si>
  <si>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</si>
  <si>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</si>
  <si>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</si>
  <si>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</si>
  <si>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</si>
  <si>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</si>
  <si>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</si>
  <si>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</si>
  <si>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</si>
  <si>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</si>
  <si>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</si>
  <si>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</si>
  <si>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</si>
  <si>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</si>
  <si>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</si>
  <si>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</si>
  <si>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</si>
  <si>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</si>
  <si>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</si>
  <si>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</si>
  <si>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</si>
  <si>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</si>
  <si>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</si>
  <si>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</si>
  <si>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</si>
  <si>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</si>
  <si>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</si>
  <si>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</si>
  <si>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</si>
  <si>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</si>
  <si>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</si>
  <si>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</si>
  <si>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</si>
  <si>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</si>
  <si>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</si>
  <si>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</si>
  <si>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</si>
  <si>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</si>
  <si>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</si>
  <si>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</si>
  <si>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</si>
  <si>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</si>
  <si>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</si>
  <si>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</si>
  <si>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</si>
  <si>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</si>
  <si>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</si>
  <si>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</si>
  <si>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</si>
  <si>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</si>
  <si>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</si>
  <si>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</si>
  <si>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</si>
  <si>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</si>
  <si>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</si>
  <si>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</si>
  <si>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</si>
  <si>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</si>
  <si>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</si>
  <si>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</si>
  <si>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</si>
  <si>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</si>
  <si>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</si>
  <si>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</si>
  <si>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</si>
  <si>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</si>
  <si>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</si>
  <si>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</si>
  <si>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</si>
  <si>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</si>
  <si>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</si>
  <si>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</si>
  <si>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</si>
  <si>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</si>
  <si>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対象者数及び受診者数、終了者数は法定報
　告ベース（途中加入、途中脱退者等を除く）
※　社会保険診療報酬支払基金へ報告した値。</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</si>
  <si>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</si>
  <si>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</si>
  <si>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</si>
  <si>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</si>
  <si>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</si>
  <si>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</si>
  <si>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</si>
  <si>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</si>
  <si>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</si>
  <si>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</si>
  <si>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</si>
  <si>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</si>
  <si>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</si>
  <si>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</si>
  <si>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</si>
  <si>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</si>
  <si>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</si>
  <si>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</si>
  <si>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</si>
  <si>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</si>
  <si>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</si>
  <si>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</si>
  <si>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</si>
  <si>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</si>
  <si>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</si>
  <si>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</si>
  <si>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</si>
  <si>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</si>
  <si>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</si>
  <si>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</si>
  <si>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</si>
  <si>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</si>
  <si>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</si>
  <si>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</si>
  <si>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</si>
  <si>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</si>
  <si>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がんで
あった者</t>
    <rPh sb="7" eb="8">
      <t>モノ</t>
    </rPh>
    <phoneticPr fontId="3"/>
  </si>
  <si>
    <t>総数</t>
    <rPh sb="0" eb="1">
      <t>フサ</t>
    </rPh>
    <rPh sb="1" eb="2">
      <t>カズ</t>
    </rPh>
    <phoneticPr fontId="3"/>
  </si>
  <si>
    <t>　（6）　胃 が ん リ ス ク 判 定</t>
    <rPh sb="5" eb="6">
      <t>イ</t>
    </rPh>
    <rPh sb="17" eb="18">
      <t>ハン</t>
    </rPh>
    <rPh sb="19" eb="20">
      <t>サダム</t>
    </rPh>
    <phoneticPr fontId="3"/>
  </si>
  <si>
    <t>リスク判定</t>
    <rPh sb="3" eb="5">
      <t>ハンテイ</t>
    </rPh>
    <phoneticPr fontId="3"/>
  </si>
  <si>
    <t>A
ピロリ （－）
PG （－）</t>
    <phoneticPr fontId="3"/>
  </si>
  <si>
    <t>B
ピロリ （＋）
PG （－）</t>
    <phoneticPr fontId="3"/>
  </si>
  <si>
    <t>C
ピロリ （＋）
PG （＋）</t>
    <phoneticPr fontId="3"/>
  </si>
  <si>
    <t>D
ピロリ （－）
PG （＋）</t>
    <phoneticPr fontId="3"/>
  </si>
  <si>
    <t>令和3年度</t>
    <phoneticPr fontId="3"/>
  </si>
  <si>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</si>
  <si>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</si>
  <si>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</si>
  <si>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</si>
  <si>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がんの疑い
のある者</t>
  </si>
  <si>
    <t>腺 腫 の
あった者</t>
    <rPh sb="0" eb="1">
      <t>セン</t>
    </rPh>
    <rPh sb="2" eb="3">
      <t>シュ</t>
    </rPh>
    <rPh sb="9" eb="10">
      <t>モノ</t>
    </rPh>
    <phoneticPr fontId="3"/>
  </si>
  <si>
    <t>C I N 3 で
あ っ た者</t>
    <rPh sb="15" eb="16">
      <t>モノ</t>
    </rPh>
    <phoneticPr fontId="3"/>
  </si>
  <si>
    <t>A I S で
あった者</t>
    <rPh sb="11" eb="12">
      <t>モノ</t>
    </rPh>
    <phoneticPr fontId="3"/>
  </si>
  <si>
    <t>C I N 2 で
あ っ た者</t>
    <rPh sb="15" eb="16">
      <t>モノ</t>
    </rPh>
    <phoneticPr fontId="3"/>
  </si>
  <si>
    <t>CIN3又はCIN2のいずれかで区別できない者</t>
    <rPh sb="4" eb="5">
      <t>マタ</t>
    </rPh>
    <rPh sb="16" eb="18">
      <t>クベツ</t>
    </rPh>
    <rPh sb="22" eb="23">
      <t>モノ</t>
    </rPh>
    <phoneticPr fontId="3"/>
  </si>
  <si>
    <t>C I N 1 で
あ っ た者</t>
    <rPh sb="15" eb="16">
      <t>モノ</t>
    </rPh>
    <phoneticPr fontId="3"/>
  </si>
  <si>
    <t>がん、AIS及びCIN以外の疾患であった者</t>
    <rPh sb="6" eb="7">
      <t>オヨ</t>
    </rPh>
    <rPh sb="11" eb="13">
      <t>イガイ</t>
    </rPh>
    <rPh sb="14" eb="16">
      <t>シッカン</t>
    </rPh>
    <rPh sb="20" eb="21">
      <t>モノ</t>
    </rPh>
    <phoneticPr fontId="3"/>
  </si>
  <si>
    <t>が ん の 疑 い の あ る者</t>
    <rPh sb="6" eb="7">
      <t>ウタガ</t>
    </rPh>
    <rPh sb="15" eb="16">
      <t>モノ</t>
    </rPh>
    <phoneticPr fontId="3"/>
  </si>
  <si>
    <t>体　　　　　部</t>
    <rPh sb="0" eb="1">
      <t>カラダ</t>
    </rPh>
    <phoneticPr fontId="3"/>
  </si>
  <si>
    <t>25　 ～29</t>
    <phoneticPr fontId="3"/>
  </si>
  <si>
    <t>30　 ～34</t>
    <phoneticPr fontId="3"/>
  </si>
  <si>
    <t>35　 ～39</t>
    <phoneticPr fontId="3"/>
  </si>
  <si>
    <t>40　 ～44</t>
    <phoneticPr fontId="3"/>
  </si>
  <si>
    <t>45　 ～49</t>
    <phoneticPr fontId="3"/>
  </si>
  <si>
    <t>55　 ～59</t>
    <phoneticPr fontId="3"/>
  </si>
  <si>
    <t>60　 ～64</t>
    <phoneticPr fontId="3"/>
  </si>
  <si>
    <t>65　 ～69</t>
    <phoneticPr fontId="3"/>
  </si>
  <si>
    <t>70　 ～74</t>
    <phoneticPr fontId="3"/>
  </si>
  <si>
    <t>75　 ～79</t>
    <phoneticPr fontId="3"/>
  </si>
  <si>
    <t>検索内容</t>
    <rPh sb="0" eb="2">
      <t>ケンサク</t>
    </rPh>
    <rPh sb="2" eb="4">
      <t>ナイヨウ</t>
    </rPh>
    <phoneticPr fontId="3"/>
  </si>
  <si>
    <t>マンモのみ</t>
    <phoneticPr fontId="3"/>
  </si>
  <si>
    <t>マンモ＋エコー</t>
    <phoneticPr fontId="3"/>
  </si>
  <si>
    <t>合計</t>
    <rPh sb="0" eb="2">
      <t>ゴウケイ</t>
    </rPh>
    <phoneticPr fontId="3"/>
  </si>
  <si>
    <t>マンモ＋エコー</t>
    <phoneticPr fontId="3"/>
  </si>
  <si>
    <t>　（7）　前 立 腺 が ん （Ｐ Ｓ Ａ） 検 査</t>
    <rPh sb="5" eb="6">
      <t>マエ</t>
    </rPh>
    <rPh sb="7" eb="8">
      <t>タチ</t>
    </rPh>
    <rPh sb="9" eb="10">
      <t>セン</t>
    </rPh>
    <rPh sb="23" eb="24">
      <t>ケン</t>
    </rPh>
    <rPh sb="25" eb="26">
      <t>サ</t>
    </rPh>
    <phoneticPr fontId="3"/>
  </si>
  <si>
    <t>50歳～54歳</t>
    <rPh sb="2" eb="3">
      <t>サイ</t>
    </rPh>
    <rPh sb="6" eb="7">
      <t>サイ</t>
    </rPh>
    <phoneticPr fontId="3"/>
  </si>
  <si>
    <t>60　 ～64</t>
    <phoneticPr fontId="3"/>
  </si>
  <si>
    <t>65　 ～69</t>
    <phoneticPr fontId="3"/>
  </si>
  <si>
    <t>令和３年度</t>
    <rPh sb="0" eb="2">
      <t>レイワ</t>
    </rPh>
    <rPh sb="3" eb="5">
      <t>ネンド</t>
    </rPh>
    <phoneticPr fontId="3"/>
  </si>
  <si>
    <t>※　令和３年度から、対象者を満40歳である者としている。</t>
    <rPh sb="2" eb="4">
      <t>レイワ</t>
    </rPh>
    <rPh sb="5" eb="7">
      <t>ネンド</t>
    </rPh>
    <rPh sb="10" eb="13">
      <t>タイショウシャ</t>
    </rPh>
    <rPh sb="14" eb="15">
      <t>マン</t>
    </rPh>
    <rPh sb="17" eb="18">
      <t>サイ</t>
    </rPh>
    <rPh sb="21" eb="22">
      <t>モノ</t>
    </rPh>
    <phoneticPr fontId="3"/>
  </si>
  <si>
    <t>※要精密検査者については、結果の把握により人数が増減する可能性がある。</t>
    <rPh sb="1" eb="7">
      <t>ヨウセイミツケンサシャ</t>
    </rPh>
    <rPh sb="13" eb="15">
      <t>ケッカ</t>
    </rPh>
    <rPh sb="16" eb="18">
      <t>ハアク</t>
    </rPh>
    <rPh sb="21" eb="23">
      <t>ニンズウ</t>
    </rPh>
    <rPh sb="24" eb="26">
      <t>ゾウゲン</t>
    </rPh>
    <rPh sb="28" eb="31">
      <t>カノウセイ</t>
    </rPh>
    <phoneticPr fontId="3"/>
  </si>
  <si>
    <t>※要精密検査者については、結果の把握により人数が増減する可能性がある。</t>
    <phoneticPr fontId="3"/>
  </si>
  <si>
    <t>※要精密検査者については、結果の把握により人数が増減する可能性がある。</t>
    <phoneticPr fontId="3"/>
  </si>
  <si>
    <t>※要精密検査者については、結果の把握により人数が増減する可能性がある。</t>
    <phoneticPr fontId="3"/>
  </si>
  <si>
    <t>*　会計年度職員を含む。</t>
    <rPh sb="2" eb="4">
      <t>カイケイ</t>
    </rPh>
    <rPh sb="4" eb="6">
      <t>ネンド</t>
    </rPh>
    <rPh sb="6" eb="8">
      <t>ショクイン</t>
    </rPh>
    <rPh sb="9" eb="10">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</si>
</sst>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0%"/>
    <numFmt numFmtId="177" formatCode="#,##0;_ * \-#,##0_ ;&quot;-&quot;;_ @_ "/>
    <numFmt numFmtId="178" formatCode="#,##0_);[Red]\(#,##0\)"/>
    <numFmt numFmtId="179" formatCode="0.0%\ "/>
    <numFmt numFmtId="180" formatCode="_-* #,##0_-;\-* #,##0_-;_-* &quot;-&quot;_-;_-@_-"/>
  </numFmts>
  <fonts count="18"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
      <sz val="11"/>
      <name val="ＭＳ Ｐゴシック"/>
      <family val="3"/>
      <charset val="128"/>
      <scheme val="minor"/>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41">
    <xf numFmtId="0" fontId="0" fillId="0" borderId="0" xfId="0"/>
    <xf numFmtId="0" fontId="2" fillId="0" borderId="0" xfId="0" applyFont="1" applyAlignment="1">
      <alignment horizontal="left" vertical="center"/>
    </xf>
    <xf numFmtId="0" fontId="1" fillId="0" borderId="0" xfId="0" applyFont="1" applyAlignment="1">
      <alignment horizontal="left" vertical="center"/>
    </xf>
    <xf numFmtId="0" fontId="4" fillId="0" borderId="0" xfId="0" applyFont="1"/>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9" xfId="0" applyFont="1" applyBorder="1" applyAlignment="1">
      <alignment horizontal="distributed" vertical="center" justifyLastLine="1"/>
    </xf>
    <xf numFmtId="0" fontId="6" fillId="0" borderId="9" xfId="0" applyFont="1" applyBorder="1" applyAlignment="1">
      <alignment horizontal="center" vertical="center" wrapText="1"/>
    </xf>
    <xf numFmtId="0" fontId="6" fillId="0" borderId="10" xfId="0" applyFont="1" applyBorder="1" applyAlignment="1">
      <alignment horizontal="distributed" vertical="center" justifyLastLine="1"/>
    </xf>
    <xf numFmtId="41" fontId="1" fillId="0" borderId="9" xfId="0" applyNumberFormat="1" applyFont="1" applyBorder="1"/>
    <xf numFmtId="41" fontId="1" fillId="0" borderId="10" xfId="0" applyNumberFormat="1" applyFont="1" applyBorder="1"/>
    <xf numFmtId="41" fontId="4" fillId="0" borderId="0" xfId="0" applyNumberFormat="1" applyFont="1"/>
    <xf numFmtId="0" fontId="5" fillId="0" borderId="0" xfId="0" applyFont="1" applyAlignment="1">
      <alignment horizontal="center"/>
    </xf>
    <xf numFmtId="0" fontId="5" fillId="0" borderId="0" xfId="0" applyFont="1" applyAlignment="1">
      <alignment horizontal="left"/>
    </xf>
    <xf numFmtId="41" fontId="1" fillId="0" borderId="13" xfId="0" applyNumberFormat="1" applyFont="1" applyBorder="1"/>
    <xf numFmtId="41" fontId="1" fillId="0" borderId="14" xfId="0" applyNumberFormat="1" applyFont="1" applyBorder="1"/>
    <xf numFmtId="0" fontId="5" fillId="0" borderId="0" xfId="0" applyFont="1" applyAlignment="1">
      <alignment horizontal="distributed"/>
    </xf>
    <xf numFmtId="41" fontId="1" fillId="0" borderId="8" xfId="0" applyNumberFormat="1" applyFont="1" applyBorder="1"/>
    <xf numFmtId="41" fontId="1" fillId="0" borderId="15" xfId="0" applyNumberFormat="1" applyFont="1" applyBorder="1"/>
    <xf numFmtId="41" fontId="4" fillId="0" borderId="13" xfId="0" applyNumberFormat="1" applyFont="1" applyBorder="1"/>
    <xf numFmtId="41" fontId="4" fillId="0" borderId="16" xfId="0" applyNumberFormat="1" applyFont="1" applyBorder="1"/>
    <xf numFmtId="41" fontId="4" fillId="0" borderId="14" xfId="0" applyNumberFormat="1" applyFont="1" applyBorder="1"/>
    <xf numFmtId="0" fontId="5" fillId="0" borderId="17" xfId="0" applyFont="1" applyBorder="1" applyAlignment="1">
      <alignment horizontal="center"/>
    </xf>
    <xf numFmtId="0" fontId="5" fillId="0" borderId="17" xfId="0" applyFont="1" applyBorder="1" applyAlignment="1">
      <alignment horizontal="distributed"/>
    </xf>
    <xf numFmtId="41" fontId="4" fillId="0" borderId="18" xfId="0" applyNumberFormat="1" applyFont="1" applyBorder="1"/>
    <xf numFmtId="41" fontId="4" fillId="0" borderId="19" xfId="0" applyNumberFormat="1" applyFont="1" applyBorder="1"/>
    <xf numFmtId="0" fontId="5" fillId="0" borderId="0" xfId="0" applyFont="1" applyAlignment="1">
      <alignment horizontal="right"/>
    </xf>
    <xf numFmtId="176" fontId="4" fillId="0" borderId="0" xfId="1" applyNumberFormat="1" applyFont="1" applyFill="1" applyBorder="1"/>
    <xf numFmtId="0" fontId="6" fillId="0" borderId="16" xfId="0" applyFont="1" applyBorder="1" applyAlignment="1">
      <alignment horizontal="distributed" vertical="center" justifyLastLine="1"/>
    </xf>
    <xf numFmtId="0" fontId="5" fillId="0" borderId="0" xfId="0" applyFont="1"/>
    <xf numFmtId="0" fontId="4" fillId="0" borderId="0" xfId="0" applyFont="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distributed" vertical="center" justifyLastLine="1"/>
    </xf>
    <xf numFmtId="41" fontId="1" fillId="0" borderId="9" xfId="0" applyNumberFormat="1" applyFont="1" applyBorder="1" applyAlignment="1">
      <alignment vertical="center"/>
    </xf>
    <xf numFmtId="41" fontId="1" fillId="0" borderId="10" xfId="0" applyNumberFormat="1" applyFont="1" applyBorder="1" applyAlignment="1">
      <alignment vertical="center"/>
    </xf>
    <xf numFmtId="0" fontId="5" fillId="0" borderId="23" xfId="0" applyFont="1" applyBorder="1" applyAlignment="1">
      <alignment horizontal="center" vertical="center"/>
    </xf>
    <xf numFmtId="41" fontId="1" fillId="0" borderId="22" xfId="0" applyNumberFormat="1" applyFont="1" applyBorder="1" applyAlignment="1">
      <alignment vertical="center"/>
    </xf>
    <xf numFmtId="41" fontId="4" fillId="0" borderId="22" xfId="0" applyNumberFormat="1" applyFont="1" applyBorder="1" applyAlignment="1">
      <alignment vertical="center"/>
    </xf>
    <xf numFmtId="41" fontId="4" fillId="0" borderId="16" xfId="0" applyNumberFormat="1" applyFont="1" applyBorder="1" applyAlignment="1">
      <alignment vertical="center"/>
    </xf>
    <xf numFmtId="0" fontId="5" fillId="0" borderId="24" xfId="0" applyFont="1" applyBorder="1" applyAlignment="1">
      <alignment horizontal="center" vertical="center"/>
    </xf>
    <xf numFmtId="41" fontId="1" fillId="0" borderId="18" xfId="0" applyNumberFormat="1" applyFont="1" applyBorder="1" applyAlignment="1">
      <alignment vertical="center"/>
    </xf>
    <xf numFmtId="41" fontId="4" fillId="0" borderId="18" xfId="0" applyNumberFormat="1" applyFont="1" applyBorder="1" applyAlignment="1">
      <alignment vertical="center"/>
    </xf>
    <xf numFmtId="41" fontId="4" fillId="0" borderId="19" xfId="0" applyNumberFormat="1" applyFont="1" applyBorder="1" applyAlignment="1">
      <alignment vertical="center"/>
    </xf>
    <xf numFmtId="0" fontId="4" fillId="0" borderId="0" xfId="0" applyFont="1" applyAlignment="1">
      <alignment horizontal="right"/>
    </xf>
    <xf numFmtId="0" fontId="8" fillId="0" borderId="0" xfId="0" applyFont="1" applyAlignment="1">
      <alignment vertical="center"/>
    </xf>
    <xf numFmtId="0" fontId="5" fillId="0" borderId="26" xfId="0" applyFont="1" applyBorder="1" applyAlignment="1">
      <alignment horizontal="center" vertical="center"/>
    </xf>
    <xf numFmtId="41" fontId="1" fillId="0" borderId="27" xfId="0" applyNumberFormat="1" applyFont="1" applyBorder="1" applyAlignment="1">
      <alignment vertical="center"/>
    </xf>
    <xf numFmtId="41" fontId="4" fillId="0" borderId="27" xfId="0" applyNumberFormat="1" applyFont="1" applyBorder="1" applyAlignment="1">
      <alignment vertical="center"/>
    </xf>
    <xf numFmtId="41" fontId="4" fillId="0" borderId="28" xfId="0" applyNumberFormat="1" applyFont="1" applyBorder="1" applyAlignment="1">
      <alignment vertical="center"/>
    </xf>
    <xf numFmtId="0" fontId="1" fillId="0" borderId="29" xfId="0" applyFont="1" applyBorder="1" applyAlignment="1">
      <alignment vertical="center"/>
    </xf>
    <xf numFmtId="0" fontId="1" fillId="0" borderId="0" xfId="0" applyFont="1"/>
    <xf numFmtId="0" fontId="5" fillId="0" borderId="0" xfId="0" applyFont="1" applyAlignment="1">
      <alignment horizontal="distributed" vertical="center" shrinkToFit="1"/>
    </xf>
    <xf numFmtId="41" fontId="4" fillId="0" borderId="13" xfId="0" applyNumberFormat="1" applyFont="1" applyBorder="1" applyAlignment="1">
      <alignment vertical="center"/>
    </xf>
    <xf numFmtId="41" fontId="4" fillId="0" borderId="14" xfId="0" applyNumberFormat="1" applyFont="1" applyBorder="1" applyAlignment="1">
      <alignment vertical="center"/>
    </xf>
    <xf numFmtId="41" fontId="4" fillId="0" borderId="18" xfId="0" applyNumberFormat="1" applyFont="1" applyBorder="1" applyAlignment="1">
      <alignment horizontal="right" vertical="center"/>
    </xf>
    <xf numFmtId="41" fontId="4" fillId="0" borderId="19" xfId="0" applyNumberFormat="1" applyFont="1" applyBorder="1" applyAlignment="1">
      <alignment horizontal="right" vertical="center"/>
    </xf>
    <xf numFmtId="0" fontId="10" fillId="0" borderId="0" xfId="0" applyFont="1" applyAlignment="1">
      <alignment horizontal="left"/>
    </xf>
    <xf numFmtId="0" fontId="5" fillId="0" borderId="9" xfId="0" applyFont="1" applyBorder="1" applyAlignment="1">
      <alignment horizontal="center" vertical="center" wrapText="1"/>
    </xf>
    <xf numFmtId="0" fontId="5" fillId="0" borderId="10" xfId="0" applyFont="1" applyBorder="1" applyAlignment="1">
      <alignment horizontal="center" vertical="center"/>
    </xf>
    <xf numFmtId="177" fontId="0" fillId="0" borderId="9" xfId="0" applyNumberFormat="1" applyBorder="1" applyAlignment="1">
      <alignment vertical="center"/>
    </xf>
    <xf numFmtId="177" fontId="0" fillId="0" borderId="10" xfId="0" applyNumberFormat="1" applyBorder="1" applyAlignment="1">
      <alignment vertical="center"/>
    </xf>
    <xf numFmtId="0" fontId="5" fillId="0" borderId="23" xfId="0" applyFont="1" applyBorder="1" applyAlignment="1">
      <alignment horizontal="distributed" vertical="center"/>
    </xf>
    <xf numFmtId="177" fontId="4" fillId="0" borderId="22" xfId="0" applyNumberFormat="1" applyFont="1" applyBorder="1" applyAlignment="1">
      <alignment vertical="center"/>
    </xf>
    <xf numFmtId="177" fontId="4" fillId="0" borderId="16" xfId="0" applyNumberFormat="1" applyFont="1" applyBorder="1" applyAlignment="1">
      <alignment vertical="center"/>
    </xf>
    <xf numFmtId="177" fontId="4" fillId="0" borderId="0" xfId="0" applyNumberFormat="1" applyFont="1"/>
    <xf numFmtId="0" fontId="5" fillId="0" borderId="30" xfId="0" applyFont="1" applyBorder="1" applyAlignment="1">
      <alignment horizontal="distributed" vertical="center"/>
    </xf>
    <xf numFmtId="177" fontId="4" fillId="0" borderId="13" xfId="0" applyNumberFormat="1" applyFont="1" applyBorder="1" applyAlignment="1">
      <alignment vertical="center"/>
    </xf>
    <xf numFmtId="177" fontId="4" fillId="0" borderId="14" xfId="0" applyNumberFormat="1" applyFont="1" applyBorder="1" applyAlignment="1">
      <alignment vertical="center"/>
    </xf>
    <xf numFmtId="0" fontId="5" fillId="0" borderId="30" xfId="0" applyFont="1" applyBorder="1" applyAlignment="1">
      <alignment horizontal="distributed" vertical="center" wrapText="1"/>
    </xf>
    <xf numFmtId="0" fontId="5" fillId="0" borderId="24" xfId="0" applyFont="1" applyBorder="1" applyAlignment="1">
      <alignment horizontal="distributed" vertical="center"/>
    </xf>
    <xf numFmtId="177" fontId="4" fillId="0" borderId="18" xfId="0" applyNumberFormat="1" applyFont="1" applyBorder="1" applyAlignment="1">
      <alignment vertical="center"/>
    </xf>
    <xf numFmtId="177" fontId="4" fillId="0" borderId="19" xfId="0" applyNumberFormat="1" applyFont="1" applyBorder="1" applyAlignment="1">
      <alignment vertical="center"/>
    </xf>
    <xf numFmtId="0" fontId="9" fillId="0" borderId="0" xfId="0" applyFont="1" applyAlignment="1">
      <alignment horizontal="right" vertical="center"/>
    </xf>
    <xf numFmtId="0" fontId="4" fillId="0" borderId="12" xfId="0" applyFont="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Alignment="1">
      <alignment vertical="center"/>
    </xf>
    <xf numFmtId="0" fontId="4" fillId="0" borderId="24" xfId="0" applyFont="1" applyBorder="1" applyAlignment="1">
      <alignment horizontal="distributed" vertical="center"/>
    </xf>
    <xf numFmtId="177" fontId="4" fillId="0" borderId="17" xfId="0" applyNumberFormat="1" applyFont="1" applyBorder="1" applyAlignment="1">
      <alignment vertical="center"/>
    </xf>
    <xf numFmtId="0" fontId="11" fillId="0" borderId="0" xfId="0" applyFont="1" applyAlignment="1">
      <alignment horizontal="left" vertical="center"/>
    </xf>
    <xf numFmtId="14" fontId="4" fillId="0" borderId="0" xfId="0" applyNumberFormat="1" applyFont="1" applyAlignment="1">
      <alignment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178" fontId="12" fillId="0" borderId="22" xfId="0" applyNumberFormat="1" applyFont="1" applyBorder="1" applyAlignment="1">
      <alignment vertical="center"/>
    </xf>
    <xf numFmtId="178" fontId="13" fillId="0" borderId="22" xfId="0" applyNumberFormat="1" applyFont="1" applyBorder="1" applyAlignment="1">
      <alignment vertical="center"/>
    </xf>
    <xf numFmtId="178" fontId="13" fillId="0" borderId="16" xfId="0" applyNumberFormat="1" applyFont="1" applyBorder="1" applyAlignment="1">
      <alignment vertical="center"/>
    </xf>
    <xf numFmtId="178" fontId="12" fillId="0" borderId="13" xfId="0" applyNumberFormat="1" applyFont="1" applyBorder="1" applyAlignment="1">
      <alignment vertical="center"/>
    </xf>
    <xf numFmtId="178" fontId="13" fillId="0" borderId="13" xfId="0" applyNumberFormat="1" applyFont="1" applyBorder="1" applyAlignment="1">
      <alignment vertical="center"/>
    </xf>
    <xf numFmtId="178" fontId="13" fillId="0" borderId="14" xfId="0" applyNumberFormat="1" applyFont="1" applyBorder="1" applyAlignment="1">
      <alignment vertical="center"/>
    </xf>
    <xf numFmtId="176" fontId="12" fillId="0" borderId="18" xfId="0" applyNumberFormat="1" applyFont="1" applyBorder="1" applyAlignment="1">
      <alignment vertical="center"/>
    </xf>
    <xf numFmtId="176" fontId="13" fillId="0" borderId="18" xfId="0" applyNumberFormat="1" applyFont="1" applyBorder="1" applyAlignment="1">
      <alignment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78" fontId="13" fillId="0" borderId="3" xfId="0" applyNumberFormat="1" applyFont="1" applyBorder="1" applyAlignment="1">
      <alignment vertical="center"/>
    </xf>
    <xf numFmtId="178" fontId="13" fillId="0" borderId="31" xfId="0" applyNumberFormat="1" applyFont="1" applyBorder="1" applyAlignment="1">
      <alignment vertical="center"/>
    </xf>
    <xf numFmtId="178" fontId="12" fillId="0" borderId="18" xfId="0" applyNumberFormat="1" applyFont="1" applyBorder="1" applyAlignment="1">
      <alignment vertical="center"/>
    </xf>
    <xf numFmtId="178" fontId="13" fillId="0" borderId="18" xfId="0" applyNumberFormat="1" applyFont="1" applyBorder="1" applyAlignment="1">
      <alignment vertical="center"/>
    </xf>
    <xf numFmtId="178" fontId="13" fillId="0" borderId="19" xfId="0" applyNumberFormat="1" applyFont="1" applyBorder="1" applyAlignment="1">
      <alignment vertical="center"/>
    </xf>
    <xf numFmtId="176" fontId="13" fillId="0" borderId="19" xfId="0" applyNumberFormat="1" applyFont="1" applyBorder="1" applyAlignment="1">
      <alignment vertical="center"/>
    </xf>
    <xf numFmtId="177" fontId="12" fillId="0" borderId="13" xfId="0" applyNumberFormat="1" applyFont="1" applyBorder="1" applyAlignment="1">
      <alignment vertical="center"/>
    </xf>
    <xf numFmtId="177" fontId="13" fillId="0" borderId="13" xfId="0" applyNumberFormat="1" applyFont="1" applyBorder="1" applyAlignment="1">
      <alignment vertical="center"/>
    </xf>
    <xf numFmtId="177" fontId="13" fillId="0" borderId="14" xfId="0" applyNumberFormat="1" applyFont="1" applyBorder="1" applyAlignment="1">
      <alignment vertical="center"/>
    </xf>
    <xf numFmtId="0" fontId="4" fillId="0" borderId="0" xfId="0" applyFont="1" applyAlignment="1">
      <alignment horizontal="right" vertical="top"/>
    </xf>
    <xf numFmtId="178" fontId="12" fillId="0" borderId="0" xfId="0" applyNumberFormat="1" applyFont="1" applyAlignment="1">
      <alignment vertical="center"/>
    </xf>
    <xf numFmtId="0" fontId="14" fillId="0" borderId="0" xfId="0" applyFont="1" applyAlignment="1">
      <alignment horizontal="center"/>
    </xf>
    <xf numFmtId="0" fontId="5" fillId="0" borderId="16" xfId="0" applyFont="1" applyBorder="1" applyAlignment="1">
      <alignment horizontal="center" vertical="center"/>
    </xf>
    <xf numFmtId="177" fontId="9" fillId="0" borderId="16" xfId="0" applyNumberFormat="1" applyFont="1" applyBorder="1" applyAlignment="1">
      <alignment vertical="center"/>
    </xf>
    <xf numFmtId="177" fontId="0" fillId="0" borderId="0" xfId="0" applyNumberFormat="1"/>
    <xf numFmtId="177" fontId="5" fillId="0" borderId="14" xfId="0" applyNumberFormat="1" applyFont="1" applyBorder="1" applyAlignment="1">
      <alignment vertical="center"/>
    </xf>
    <xf numFmtId="177" fontId="5" fillId="0" borderId="19" xfId="0" applyNumberFormat="1" applyFont="1" applyBorder="1" applyAlignment="1">
      <alignment vertical="center"/>
    </xf>
    <xf numFmtId="0" fontId="6" fillId="0" borderId="0" xfId="0" applyFont="1"/>
    <xf numFmtId="0" fontId="7" fillId="0" borderId="0" xfId="0" applyFont="1"/>
    <xf numFmtId="0" fontId="6" fillId="0" borderId="0" xfId="0" applyFont="1" applyAlignment="1">
      <alignment horizontal="right"/>
    </xf>
    <xf numFmtId="0" fontId="5" fillId="0" borderId="0" xfId="0" applyFont="1" applyAlignment="1">
      <alignment horizontal="left" vertical="center"/>
    </xf>
    <xf numFmtId="0" fontId="5" fillId="0" borderId="10" xfId="0" applyFont="1" applyBorder="1" applyAlignment="1">
      <alignment horizontal="distributed" vertical="center" justifyLastLine="1"/>
    </xf>
    <xf numFmtId="41" fontId="4" fillId="0" borderId="22" xfId="0" applyNumberFormat="1" applyFont="1" applyBorder="1"/>
    <xf numFmtId="41" fontId="4" fillId="0" borderId="13" xfId="0" applyNumberFormat="1" applyFont="1" applyBorder="1" applyAlignment="1">
      <alignment horizontal="right"/>
    </xf>
    <xf numFmtId="41" fontId="4" fillId="0" borderId="14" xfId="0" applyNumberFormat="1" applyFont="1" applyBorder="1" applyAlignment="1">
      <alignment horizontal="right"/>
    </xf>
    <xf numFmtId="0" fontId="1" fillId="0" borderId="0" xfId="0" applyFont="1" applyAlignment="1">
      <alignment vertical="center"/>
    </xf>
    <xf numFmtId="0" fontId="9" fillId="0" borderId="0" xfId="0" applyFont="1" applyAlignment="1">
      <alignment horizont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9" fillId="0" borderId="20"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15" fillId="0" borderId="0" xfId="0" applyFont="1"/>
    <xf numFmtId="41" fontId="0" fillId="0" borderId="9" xfId="0" applyNumberFormat="1" applyBorder="1"/>
    <xf numFmtId="0" fontId="6" fillId="0" borderId="9"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180" fontId="16" fillId="0" borderId="9" xfId="0" applyNumberFormat="1" applyFont="1" applyBorder="1"/>
    <xf numFmtId="180" fontId="16" fillId="0" borderId="10" xfId="0" applyNumberFormat="1" applyFont="1" applyBorder="1"/>
    <xf numFmtId="180" fontId="4" fillId="0" borderId="0" xfId="0" applyNumberFormat="1" applyFont="1"/>
    <xf numFmtId="180" fontId="4" fillId="0" borderId="13" xfId="0" applyNumberFormat="1" applyFont="1" applyBorder="1"/>
    <xf numFmtId="180" fontId="4" fillId="0" borderId="14" xfId="0" applyNumberFormat="1" applyFont="1" applyBorder="1"/>
    <xf numFmtId="180" fontId="4" fillId="0" borderId="18" xfId="0" applyNumberFormat="1" applyFont="1" applyBorder="1"/>
    <xf numFmtId="0" fontId="4" fillId="0" borderId="19" xfId="0" applyFont="1" applyBorder="1"/>
    <xf numFmtId="0" fontId="4" fillId="0" borderId="18" xfId="0" applyFont="1" applyBorder="1"/>
    <xf numFmtId="0" fontId="4" fillId="0" borderId="17" xfId="0" applyFont="1" applyBorder="1"/>
    <xf numFmtId="0" fontId="5" fillId="0" borderId="12" xfId="0" applyFont="1" applyBorder="1" applyAlignment="1">
      <alignment horizontal="distributed" justifyLastLine="1"/>
    </xf>
    <xf numFmtId="0" fontId="6" fillId="0" borderId="22" xfId="0" applyFont="1" applyBorder="1" applyAlignment="1">
      <alignment horizontal="distributed" vertical="center" justifyLastLine="1"/>
    </xf>
    <xf numFmtId="177" fontId="17" fillId="0" borderId="22" xfId="0" applyNumberFormat="1" applyFont="1" applyBorder="1" applyAlignment="1">
      <alignment vertical="center"/>
    </xf>
    <xf numFmtId="177" fontId="17" fillId="0" borderId="13" xfId="0" applyNumberFormat="1" applyFont="1" applyBorder="1" applyAlignment="1">
      <alignment vertical="center"/>
    </xf>
    <xf numFmtId="177" fontId="17" fillId="0" borderId="18" xfId="0" applyNumberFormat="1" applyFont="1" applyBorder="1" applyAlignment="1">
      <alignment vertical="center"/>
    </xf>
    <xf numFmtId="41" fontId="1" fillId="0" borderId="11" xfId="0" applyNumberFormat="1" applyFont="1" applyBorder="1"/>
    <xf numFmtId="0" fontId="4" fillId="0" borderId="13" xfId="0" applyFont="1" applyBorder="1"/>
    <xf numFmtId="0" fontId="6" fillId="0" borderId="10"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4" xfId="0" applyFont="1" applyBorder="1"/>
    <xf numFmtId="180" fontId="1" fillId="0" borderId="9" xfId="0" applyNumberFormat="1" applyFont="1" applyBorder="1"/>
    <xf numFmtId="180" fontId="1" fillId="0" borderId="10" xfId="0" applyNumberFormat="1" applyFont="1" applyBorder="1"/>
    <xf numFmtId="180" fontId="4" fillId="0" borderId="19" xfId="0" applyNumberFormat="1" applyFont="1" applyBorder="1"/>
    <xf numFmtId="0" fontId="6" fillId="0" borderId="9" xfId="0" applyFont="1" applyBorder="1"/>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6" fillId="0" borderId="0" xfId="0" applyFont="1" applyAlignment="1">
      <alignment horizontal="distributed" vertical="center" wrapText="1"/>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2" fillId="0" borderId="0" xfId="0" applyFont="1" applyAlignment="1">
      <alignment vertical="center"/>
    </xf>
    <xf numFmtId="0" fontId="5" fillId="0" borderId="21" xfId="0" applyFont="1" applyBorder="1" applyAlignment="1">
      <alignment horizontal="distributed" vertical="center" justifyLastLine="1"/>
    </xf>
    <xf numFmtId="0" fontId="5" fillId="0" borderId="12" xfId="0" applyFont="1" applyBorder="1" applyAlignment="1">
      <alignment horizontal="distributed" vertical="center"/>
    </xf>
    <xf numFmtId="0" fontId="9" fillId="0" borderId="0" xfId="0" applyFont="1" applyAlignment="1">
      <alignment horizontal="distributed" vertical="center"/>
    </xf>
    <xf numFmtId="0" fontId="9" fillId="0" borderId="17" xfId="0" applyFont="1" applyBorder="1" applyAlignment="1">
      <alignment horizontal="distributed" vertical="center"/>
    </xf>
    <xf numFmtId="0" fontId="5" fillId="0" borderId="4"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20" xfId="0" applyFont="1" applyBorder="1" applyAlignment="1">
      <alignment horizontal="distributed" vertical="center" justifyLastLine="1"/>
    </xf>
    <xf numFmtId="178" fontId="12" fillId="0" borderId="20" xfId="0" applyNumberFormat="1" applyFont="1" applyBorder="1" applyAlignment="1">
      <alignment vertical="center"/>
    </xf>
    <xf numFmtId="178" fontId="12" fillId="0" borderId="8" xfId="0" applyNumberFormat="1" applyFont="1" applyBorder="1" applyAlignment="1">
      <alignment vertical="center"/>
    </xf>
    <xf numFmtId="178" fontId="12" fillId="0" borderId="9" xfId="0" applyNumberFormat="1" applyFont="1" applyBorder="1" applyAlignment="1">
      <alignment vertical="center"/>
    </xf>
    <xf numFmtId="178" fontId="12" fillId="0" borderId="27" xfId="0" applyNumberFormat="1" applyFont="1" applyBorder="1" applyAlignment="1">
      <alignment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distributed" vertical="center" wrapText="1" justifyLastLine="1"/>
    </xf>
    <xf numFmtId="0" fontId="5" fillId="0" borderId="8" xfId="0" applyFont="1" applyBorder="1" applyAlignment="1">
      <alignment horizontal="distributed" vertical="center" wrapText="1" justifyLastLine="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distributed" vertical="center" wrapText="1" justifyLastLine="1"/>
    </xf>
    <xf numFmtId="0" fontId="5" fillId="0" borderId="9" xfId="0" applyFont="1" applyBorder="1" applyAlignment="1">
      <alignment horizontal="distributed" vertical="center" justifyLastLine="1"/>
    </xf>
    <xf numFmtId="0" fontId="5" fillId="0" borderId="21" xfId="0" applyFont="1" applyBorder="1" applyAlignment="1">
      <alignment horizontal="center" vertical="center" wrapText="1"/>
    </xf>
    <xf numFmtId="0" fontId="5" fillId="0" borderId="11" xfId="0" applyFont="1" applyBorder="1" applyAlignment="1">
      <alignment horizontal="center" vertical="center"/>
    </xf>
    <xf numFmtId="0" fontId="5" fillId="0" borderId="20" xfId="0" applyFont="1" applyBorder="1" applyAlignment="1">
      <alignment horizontal="distributed" vertical="center" justifyLastLine="1"/>
    </xf>
    <xf numFmtId="0" fontId="0" fillId="0" borderId="20" xfId="0" applyBorder="1" applyAlignment="1">
      <alignment horizontal="distributed" vertical="center" justifyLastLine="1"/>
    </xf>
    <xf numFmtId="0" fontId="0" fillId="0" borderId="4" xfId="0" applyBorder="1" applyAlignment="1">
      <alignment horizontal="distributed" vertical="center" justifyLastLine="1"/>
    </xf>
    <xf numFmtId="0" fontId="6" fillId="0" borderId="14" xfId="0" applyFont="1" applyBorder="1" applyAlignment="1">
      <alignment horizontal="distributed" vertical="center" wrapText="1"/>
    </xf>
    <xf numFmtId="0" fontId="6" fillId="0" borderId="0" xfId="0" applyFont="1" applyAlignment="1">
      <alignment horizontal="distributed" vertical="center" wrapText="1"/>
    </xf>
    <xf numFmtId="0" fontId="6" fillId="0" borderId="30" xfId="0" applyFont="1" applyBorder="1" applyAlignment="1">
      <alignment horizontal="distributed" vertical="center" wrapText="1"/>
    </xf>
    <xf numFmtId="176" fontId="4" fillId="0" borderId="8" xfId="0" applyNumberFormat="1" applyFont="1" applyBorder="1" applyAlignment="1">
      <alignment horizontal="distributed" vertical="center"/>
    </xf>
    <xf numFmtId="0" fontId="4" fillId="0" borderId="0" xfId="0" applyFont="1" applyAlignment="1">
      <alignment shrinkToFit="1"/>
    </xf>
    <xf numFmtId="0" fontId="4" fillId="0" borderId="0" xfId="0" applyFont="1" applyAlignment="1">
      <alignment vertical="center" wrapText="1"/>
    </xf>
    <xf numFmtId="0" fontId="0" fillId="0" borderId="0" xfId="0"/>
    <xf numFmtId="179" fontId="4" fillId="0" borderId="18" xfId="0" applyNumberFormat="1" applyFont="1" applyBorder="1" applyAlignment="1">
      <alignment vertical="center"/>
    </xf>
    <xf numFmtId="179" fontId="4" fillId="0" borderId="19" xfId="0" applyNumberFormat="1" applyFont="1" applyBorder="1" applyAlignment="1">
      <alignment vertical="center"/>
    </xf>
    <xf numFmtId="0" fontId="6" fillId="0" borderId="19"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24" xfId="0" applyFont="1" applyBorder="1" applyAlignment="1">
      <alignment horizontal="distributed" vertical="center" wrapText="1"/>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176" fontId="4" fillId="0" borderId="13" xfId="0" applyNumberFormat="1" applyFont="1" applyBorder="1" applyAlignment="1">
      <alignment horizontal="distributed" vertical="center"/>
    </xf>
    <xf numFmtId="178" fontId="4" fillId="0" borderId="13" xfId="0" applyNumberFormat="1" applyFont="1" applyBorder="1" applyAlignment="1">
      <alignment vertical="center"/>
    </xf>
    <xf numFmtId="178" fontId="4" fillId="0" borderId="14" xfId="0" applyNumberFormat="1" applyFont="1" applyBorder="1" applyAlignment="1">
      <alignment vertical="center"/>
    </xf>
    <xf numFmtId="176" fontId="4" fillId="0" borderId="22" xfId="0" applyNumberFormat="1" applyFont="1" applyBorder="1" applyAlignment="1">
      <alignment horizontal="distributed" vertical="center"/>
    </xf>
    <xf numFmtId="178" fontId="4" fillId="0" borderId="22" xfId="0" applyNumberFormat="1" applyFont="1" applyBorder="1" applyAlignment="1">
      <alignment vertical="center"/>
    </xf>
    <xf numFmtId="178" fontId="4" fillId="0" borderId="16" xfId="0" applyNumberFormat="1" applyFont="1" applyBorder="1" applyAlignment="1">
      <alignment vertical="center"/>
    </xf>
    <xf numFmtId="178" fontId="4" fillId="0" borderId="13" xfId="0" applyNumberFormat="1" applyFont="1" applyBorder="1" applyAlignment="1" applyProtection="1">
      <alignment vertical="center"/>
      <protection locked="0"/>
    </xf>
    <xf numFmtId="178" fontId="4" fillId="0" borderId="14" xfId="0" applyNumberFormat="1" applyFont="1" applyBorder="1" applyAlignment="1" applyProtection="1">
      <alignment vertical="center"/>
      <protection locked="0"/>
    </xf>
    <xf numFmtId="0" fontId="4" fillId="0" borderId="30" xfId="0" applyFont="1" applyBorder="1" applyAlignment="1">
      <alignment vertical="center" textRotation="255"/>
    </xf>
    <xf numFmtId="0" fontId="4" fillId="0" borderId="13" xfId="0" applyFont="1" applyBorder="1" applyAlignment="1">
      <alignment vertical="center" textRotation="255"/>
    </xf>
    <xf numFmtId="0" fontId="4" fillId="0" borderId="24" xfId="0" applyFont="1" applyBorder="1" applyAlignment="1">
      <alignment vertical="center" textRotation="255"/>
    </xf>
    <xf numFmtId="0" fontId="4" fillId="0" borderId="18" xfId="0" applyFont="1" applyBorder="1" applyAlignment="1">
      <alignment vertical="center" textRotation="255"/>
    </xf>
    <xf numFmtId="0" fontId="4" fillId="0" borderId="13" xfId="0" applyFont="1" applyBorder="1" applyAlignment="1">
      <alignment horizontal="distributed" vertical="center" wrapText="1"/>
    </xf>
    <xf numFmtId="0" fontId="6" fillId="0" borderId="14" xfId="0" applyFont="1" applyBorder="1" applyAlignment="1">
      <alignment horizontal="distributed" vertical="center"/>
    </xf>
    <xf numFmtId="0" fontId="6" fillId="0" borderId="0" xfId="0" applyFont="1" applyAlignment="1">
      <alignment horizontal="distributed" vertical="center"/>
    </xf>
    <xf numFmtId="0" fontId="6" fillId="0" borderId="30" xfId="0" applyFont="1" applyBorder="1" applyAlignment="1">
      <alignment horizontal="distributed" vertical="center"/>
    </xf>
    <xf numFmtId="179" fontId="4" fillId="0" borderId="13" xfId="0" applyNumberFormat="1" applyFont="1" applyBorder="1" applyAlignment="1">
      <alignment vertical="center"/>
    </xf>
    <xf numFmtId="179" fontId="4" fillId="0" borderId="14" xfId="0" applyNumberFormat="1" applyFont="1" applyBorder="1" applyAlignment="1">
      <alignment vertical="center"/>
    </xf>
    <xf numFmtId="179" fontId="4" fillId="0" borderId="8" xfId="0" applyNumberFormat="1" applyFont="1" applyBorder="1" applyAlignment="1">
      <alignment vertical="center"/>
    </xf>
    <xf numFmtId="179" fontId="4" fillId="0" borderId="15" xfId="0" applyNumberFormat="1" applyFont="1" applyBorder="1" applyAlignment="1">
      <alignment vertical="center"/>
    </xf>
    <xf numFmtId="176" fontId="4" fillId="0" borderId="18" xfId="0" applyNumberFormat="1" applyFont="1" applyBorder="1" applyAlignment="1">
      <alignment horizontal="distributed" vertical="center"/>
    </xf>
    <xf numFmtId="0" fontId="6" fillId="0" borderId="25" xfId="0" applyFont="1" applyBorder="1" applyAlignment="1">
      <alignment horizontal="center" vertical="distributed" textRotation="255" justifyLastLine="1"/>
    </xf>
    <xf numFmtId="0" fontId="6" fillId="0" borderId="0" xfId="0" applyFont="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31" xfId="0" applyFont="1" applyBorder="1" applyAlignment="1">
      <alignment horizontal="distributed" vertical="center" wrapText="1"/>
    </xf>
    <xf numFmtId="0" fontId="6" fillId="0" borderId="1" xfId="0" applyFont="1" applyBorder="1" applyAlignment="1">
      <alignment horizontal="distributed" vertical="center" wrapText="1"/>
    </xf>
    <xf numFmtId="0" fontId="6" fillId="0" borderId="2"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8" xfId="0" applyFont="1" applyBorder="1" applyAlignment="1">
      <alignment horizontal="distributed" vertical="center"/>
    </xf>
    <xf numFmtId="0" fontId="6" fillId="0" borderId="31"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horizontal="distributed" vertical="center" textRotation="255"/>
    </xf>
    <xf numFmtId="0" fontId="6" fillId="0" borderId="17" xfId="0" applyFont="1" applyBorder="1" applyAlignment="1">
      <alignment horizontal="distributed" vertical="center" textRotation="255"/>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0" xfId="0" applyFont="1" applyAlignment="1">
      <alignment horizontal="distributed" vertical="center"/>
    </xf>
    <xf numFmtId="0" fontId="4" fillId="0" borderId="30" xfId="0" applyFont="1" applyBorder="1" applyAlignment="1">
      <alignment horizontal="distributed" vertical="center"/>
    </xf>
    <xf numFmtId="0" fontId="4" fillId="0" borderId="17" xfId="0" applyFont="1" applyBorder="1" applyAlignment="1">
      <alignment horizontal="distributed" vertical="center"/>
    </xf>
    <xf numFmtId="0" fontId="4" fillId="0" borderId="24" xfId="0" applyFont="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24" xfId="0" applyFont="1" applyBorder="1" applyAlignment="1">
      <alignment horizontal="center" vertical="center"/>
    </xf>
    <xf numFmtId="178" fontId="13" fillId="0" borderId="33" xfId="0" applyNumberFormat="1" applyFont="1" applyBorder="1" applyAlignment="1">
      <alignment vertical="center"/>
    </xf>
    <xf numFmtId="178" fontId="13" fillId="0" borderId="35" xfId="0" applyNumberFormat="1" applyFont="1" applyBorder="1" applyAlignment="1">
      <alignment vertical="center"/>
    </xf>
    <xf numFmtId="178" fontId="13" fillId="0" borderId="37" xfId="0" applyNumberFormat="1" applyFont="1" applyBorder="1" applyAlignment="1">
      <alignment vertical="center"/>
    </xf>
    <xf numFmtId="0" fontId="6" fillId="0" borderId="17" xfId="0" applyFont="1" applyBorder="1" applyAlignment="1">
      <alignment horizontal="distributed" vertical="center"/>
    </xf>
    <xf numFmtId="0" fontId="6" fillId="0" borderId="24" xfId="0" applyFont="1" applyBorder="1" applyAlignment="1">
      <alignment horizontal="distributed" vertical="center"/>
    </xf>
    <xf numFmtId="0" fontId="13" fillId="0" borderId="31" xfId="0" applyFont="1" applyBorder="1" applyAlignment="1">
      <alignment horizontal="distributed" vertical="center"/>
    </xf>
    <xf numFmtId="0" fontId="13" fillId="0" borderId="14" xfId="0" applyFont="1" applyBorder="1" applyAlignment="1">
      <alignment horizontal="distributed" vertical="center"/>
    </xf>
    <xf numFmtId="0" fontId="13" fillId="0" borderId="19"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178" fontId="13" fillId="0" borderId="32" xfId="0" applyNumberFormat="1" applyFont="1" applyBorder="1" applyAlignment="1">
      <alignment vertical="center"/>
    </xf>
    <xf numFmtId="178" fontId="13" fillId="0" borderId="34" xfId="0" applyNumberFormat="1" applyFont="1" applyBorder="1" applyAlignment="1">
      <alignment vertical="center"/>
    </xf>
    <xf numFmtId="178" fontId="13" fillId="0" borderId="36" xfId="0" applyNumberFormat="1" applyFont="1" applyBorder="1" applyAlignment="1">
      <alignment vertical="center"/>
    </xf>
    <xf numFmtId="0" fontId="6" fillId="0" borderId="1" xfId="0" applyFont="1" applyBorder="1" applyAlignment="1">
      <alignment horizontal="distributed" vertical="center" textRotation="255"/>
    </xf>
    <xf numFmtId="0" fontId="6" fillId="0" borderId="25" xfId="0" applyFont="1" applyBorder="1" applyAlignment="1">
      <alignment horizontal="distributed" vertical="center" textRotation="255"/>
    </xf>
    <xf numFmtId="0" fontId="6" fillId="0" borderId="16" xfId="0" applyFont="1" applyBorder="1" applyAlignment="1">
      <alignment horizontal="distributed" vertical="center"/>
    </xf>
    <xf numFmtId="0" fontId="6" fillId="0" borderId="25" xfId="0" applyFont="1" applyBorder="1" applyAlignment="1">
      <alignment horizontal="distributed" vertical="center"/>
    </xf>
    <xf numFmtId="0" fontId="6" fillId="0" borderId="23" xfId="0" applyFont="1" applyBorder="1" applyAlignment="1">
      <alignment horizontal="distributed" vertical="center"/>
    </xf>
    <xf numFmtId="0" fontId="6" fillId="0" borderId="19" xfId="0" applyFont="1" applyBorder="1" applyAlignment="1">
      <alignment horizontal="distributed" vertical="center"/>
    </xf>
    <xf numFmtId="0" fontId="6" fillId="0" borderId="31" xfId="0" applyFont="1" applyBorder="1" applyAlignment="1">
      <alignment horizontal="distributed"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distributed" textRotation="255" justifyLastLine="1"/>
    </xf>
    <xf numFmtId="0" fontId="0" fillId="0" borderId="12" xfId="0" applyBorder="1" applyAlignment="1">
      <alignment vertical="distributed" textRotation="255" justifyLastLine="1"/>
    </xf>
    <xf numFmtId="0" fontId="0" fillId="0" borderId="26" xfId="0" applyBorder="1" applyAlignment="1">
      <alignment vertical="distributed" textRotation="255" justifyLastLine="1"/>
    </xf>
    <xf numFmtId="0" fontId="5" fillId="0" borderId="9" xfId="0" applyFont="1" applyBorder="1" applyAlignment="1">
      <alignment horizontal="distributed" vertical="distributed" textRotation="255" justifyLastLine="1"/>
    </xf>
    <xf numFmtId="0" fontId="0" fillId="0" borderId="9" xfId="0"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Border="1" applyAlignment="1">
      <alignment horizontal="distributed" vertical="center"/>
    </xf>
    <xf numFmtId="0" fontId="0" fillId="0" borderId="7" xfId="0" applyBorder="1" applyAlignment="1">
      <alignment horizontal="distributed" vertical="center"/>
    </xf>
    <xf numFmtId="0" fontId="5" fillId="0" borderId="22" xfId="0" applyFont="1" applyBorder="1" applyAlignment="1">
      <alignment horizontal="center" vertical="center" textRotation="255"/>
    </xf>
    <xf numFmtId="0" fontId="0" fillId="0" borderId="13" xfId="0" applyBorder="1" applyAlignment="1">
      <alignment horizontal="center" vertical="center" textRotation="255"/>
    </xf>
    <xf numFmtId="0" fontId="0" fillId="0" borderId="18" xfId="0" applyBorder="1" applyAlignment="1">
      <alignment horizontal="center" vertical="center" textRotation="255"/>
    </xf>
    <xf numFmtId="0" fontId="5" fillId="0" borderId="0" xfId="0" applyFont="1" applyAlignment="1">
      <alignment horizontal="distributed"/>
    </xf>
    <xf numFmtId="0" fontId="6" fillId="0" borderId="4"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4"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5" fillId="0" borderId="11" xfId="0" applyFont="1" applyBorder="1" applyAlignment="1">
      <alignment horizontal="left"/>
    </xf>
    <xf numFmtId="0" fontId="5" fillId="0" borderId="12" xfId="0" applyFont="1" applyBorder="1" applyAlignment="1">
      <alignment horizontal="left"/>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3" xfId="0" applyFont="1" applyBorder="1" applyAlignment="1">
      <alignment horizontal="distributed" vertical="center" wrapText="1" justifyLastLine="1"/>
    </xf>
    <xf numFmtId="0" fontId="6" fillId="0" borderId="8" xfId="0" applyFont="1" applyBorder="1" applyAlignment="1">
      <alignment horizontal="distributed" vertical="center" wrapText="1" justifyLastLine="1"/>
    </xf>
    <xf numFmtId="0" fontId="5" fillId="0" borderId="11" xfId="0" applyFont="1" applyBorder="1" applyAlignment="1">
      <alignment horizontal="distributed" justifyLastLine="1"/>
    </xf>
    <xf numFmtId="0" fontId="5" fillId="0" borderId="12" xfId="0" applyFont="1" applyBorder="1" applyAlignment="1">
      <alignment horizontal="distributed" justifyLastLine="1"/>
    </xf>
    <xf numFmtId="0" fontId="6" fillId="0" borderId="20"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6" fillId="0" borderId="20" xfId="0" applyFont="1" applyBorder="1" applyAlignment="1">
      <alignment horizontal="distributed" vertical="center" wrapText="1" justifyLastLine="1"/>
    </xf>
    <xf numFmtId="0" fontId="6" fillId="0" borderId="9"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4" xfId="0" applyFont="1" applyBorder="1" applyAlignment="1">
      <alignment horizontal="distributed" vertical="center" indent="15"/>
    </xf>
    <xf numFmtId="0" fontId="6" fillId="0" borderId="5" xfId="0" applyFont="1" applyBorder="1" applyAlignment="1">
      <alignment horizontal="distributed" vertical="center" indent="15"/>
    </xf>
    <xf numFmtId="0" fontId="6" fillId="0" borderId="3"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9" xfId="0" applyFont="1" applyBorder="1" applyAlignment="1">
      <alignment vertical="center"/>
    </xf>
    <xf numFmtId="0" fontId="5" fillId="0" borderId="23" xfId="0" applyFont="1" applyBorder="1" applyAlignment="1">
      <alignment vertical="center"/>
    </xf>
    <xf numFmtId="0" fontId="0" fillId="0" borderId="30" xfId="0" applyBorder="1" applyAlignment="1">
      <alignment vertical="center"/>
    </xf>
    <xf numFmtId="0" fontId="5" fillId="0" borderId="30" xfId="0" applyFont="1" applyBorder="1" applyAlignment="1">
      <alignment vertical="center"/>
    </xf>
    <xf numFmtId="41" fontId="1" fillId="0" borderId="0" xfId="0" applyNumberFormat="1" applyFont="1" applyAlignment="1">
      <alignment horizontal="center" vertical="center"/>
    </xf>
    <xf numFmtId="41" fontId="1" fillId="0" borderId="17" xfId="0" applyNumberFormat="1" applyFont="1" applyBorder="1" applyAlignment="1">
      <alignment horizontal="center" vertical="center"/>
    </xf>
    <xf numFmtId="41" fontId="1" fillId="0" borderId="25" xfId="0" applyNumberFormat="1" applyFont="1" applyBorder="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5" fillId="0" borderId="21" xfId="0" applyFont="1" applyBorder="1" applyAlignment="1">
      <alignment horizontal="distributed" vertical="center" justifyLastLine="1"/>
    </xf>
    <xf numFmtId="0" fontId="5" fillId="0" borderId="12" xfId="0" applyFont="1" applyBorder="1" applyAlignment="1">
      <alignment horizontal="distributed" vertical="center"/>
    </xf>
    <xf numFmtId="0" fontId="5" fillId="0" borderId="10" xfId="0" applyFont="1" applyBorder="1" applyAlignment="1">
      <alignment horizontal="distributed" vertical="center"/>
    </xf>
    <xf numFmtId="0" fontId="5" fillId="0" borderId="0" xfId="0" applyFont="1" applyAlignment="1">
      <alignment horizontal="distributed" vertical="center"/>
    </xf>
    <xf numFmtId="0" fontId="9" fillId="0" borderId="0" xfId="0" applyFont="1" applyAlignment="1">
      <alignment horizontal="distributed" vertical="center"/>
    </xf>
    <xf numFmtId="0" fontId="5" fillId="0" borderId="17" xfId="0" applyFont="1" applyBorder="1" applyAlignment="1">
      <alignment horizontal="distributed" vertical="center"/>
    </xf>
    <xf numFmtId="0" fontId="9" fillId="0" borderId="17" xfId="0" applyFont="1" applyBorder="1" applyAlignment="1">
      <alignment horizontal="distributed" vertical="center"/>
    </xf>
    <xf numFmtId="41" fontId="0" fillId="0" borderId="9" xfId="0" applyNumberFormat="1" applyFont="1" applyBorder="1" applyAlignment="1">
      <alignment horizontal="center" vertical="center"/>
    </xf>
    <xf numFmtId="177" fontId="0" fillId="0" borderId="22" xfId="0" applyNumberFormat="1" applyFont="1" applyBorder="1" applyAlignment="1">
      <alignment vertical="center"/>
    </xf>
    <xf numFmtId="177" fontId="0" fillId="0" borderId="13" xfId="0" applyNumberFormat="1" applyFont="1" applyBorder="1" applyAlignment="1">
      <alignment vertical="center"/>
    </xf>
    <xf numFmtId="177" fontId="0" fillId="0" borderId="18" xfId="0" applyNumberFormat="1" applyFont="1" applyBorder="1" applyAlignment="1">
      <alignment vertical="center"/>
    </xf>
    <xf numFmtId="180" fontId="4" fillId="0" borderId="9" xfId="0" applyNumberFormat="1" applyFont="1" applyBorder="1"/>
    <xf numFmtId="180" fontId="4" fillId="0" borderId="10" xfId="0" applyNumberFormat="1" applyFont="1" applyBorder="1"/>
  </cellXfs>
  <cellStyles count="4">
    <cellStyle name="パーセント 2" xfId="1" xr:uid="{00000000-0005-0000-0000-000000000000}"/>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kenjo-s-401\&#20581;&#24247;&#34907;&#29983;&#37096;\&#26087;.&#24773;&#22577;&#20225;&#30011;&#20418;\&#32113;&#21512;&#12501;&#12457;&#12523;&#12480;\009&#12288;&#34907;&#29983;&#24180;&#22577;&#12304;&#27598;&#24180;&#65298;&#26376;&#30330;&#34892;&#65306;10&#26376;&#38915;&#12424;&#12426;&#20316;&#26989;&#12305;\&#9733;&#20316;&#25104;\R4\02&#12288;&#29031;&#20250;&#65288;&#21021;&#31295;&#20316;&#25104;&#65289;\02&#12288;&#21508;&#35506;&#29031;&#20250;&#12539;&#22238;&#31572;\02&#12288;&#20445;&#20581;&#21307;&#30274;&#37096;&#20445;&#20581;&#20225;&#30011;&#35506;\02&#12288;&#22238;&#31572;\&#20445;&#38522;&#20225;&#30011;&#35506;&#22238;&#31572;&#12288;6%20&#25104;&#20154;&#20445;&#205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kenjo-s-401\&#20581;&#24247;&#34907;&#29983;&#37096;\&#26087;.&#24773;&#22577;&#20225;&#30011;&#20418;\&#32113;&#21512;&#12501;&#12457;&#12523;&#12480;\009&#12288;&#34907;&#29983;&#24180;&#22577;&#12304;&#27598;&#24180;&#65298;&#26376;&#30330;&#34892;&#65306;10&#26376;&#38915;&#12424;&#12426;&#20316;&#26989;&#12305;\&#9733;&#20316;&#25104;\R4\02&#12288;&#29031;&#20250;&#65288;&#21021;&#31295;&#20316;&#25104;&#65289;\02&#12288;&#21508;&#35506;&#29031;&#20250;&#12539;&#22238;&#31572;\04&#12288;&#24863;&#26579;&#30151;&#32207;&#21512;&#23550;&#31574;&#35506;\02&#12288;&#22238;&#31572;\&#65288;&#20837;&#21147;&#28168;&#65289;&#12304;&#24863;&#26579;&#30151;R04&#12305;6%20&#25104;&#20154;&#20445;&#205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kenjo-s-401\&#20581;&#24247;&#34907;&#29983;&#37096;\&#26087;.&#24773;&#22577;&#20225;&#30011;&#20418;\&#32113;&#21512;&#12501;&#12457;&#12523;&#12480;\009&#12288;&#34907;&#29983;&#24180;&#22577;&#12304;&#27598;&#24180;&#65298;&#26376;&#30330;&#34892;&#65306;10&#26376;&#38915;&#12424;&#12426;&#20316;&#26989;&#12305;\&#9733;&#20316;&#25104;\R4\02&#12288;&#29031;&#20250;&#65288;&#21021;&#31295;&#20316;&#25104;&#65289;\02&#12288;&#21508;&#35506;&#29031;&#20250;&#12539;&#22238;&#31572;\01&#12288;&#20581;&#24247;&#20225;&#30011;&#35506;\03&#12288;&#22320;&#22495;&#20445;&#20581;\02&#12288;&#22238;&#31572;\6%20&#25104;&#20154;&#20445;&#20581;%20&#22320;&#22495;&#20445;&#20581;&#12288;&#65301;&#65288;&#65297;&#65289;&#65288;&#65298;&#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kenjo-s-401\&#20581;&#24247;&#34907;&#29983;&#37096;\&#26087;.&#24773;&#22577;&#20225;&#30011;&#20418;\&#32113;&#21512;&#12501;&#12457;&#12523;&#12480;\009&#12288;&#34907;&#29983;&#24180;&#22577;&#12304;&#27598;&#24180;&#65298;&#26376;&#30330;&#34892;&#65306;10&#26376;&#38915;&#12424;&#12426;&#20316;&#26989;&#12305;\&#9733;&#20316;&#25104;\R4\02&#12288;&#29031;&#20250;&#65288;&#21021;&#31295;&#20316;&#25104;&#65289;\02&#12288;&#21508;&#35506;&#29031;&#20250;&#12539;&#22238;&#31572;\01&#12288;&#20581;&#24247;&#20225;&#30011;&#35506;\02&#12288;&#38627;&#30149;\02&#12288;&#22238;&#31572;\&#65288;&#38627;&#30149;&#65289;6%20&#25104;&#20154;&#20445;&#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令和3年度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令和3年度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令和3年度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令和3年度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view="pageBreakPreview" zoomScale="130" zoomScaleNormal="90" zoomScaleSheetLayoutView="130" workbookViewId="0">
      <selection activeCell="F19" sqref="F19"/>
    </sheetView>
  </sheetViews>
  <sheetFormatPr defaultRowHeight="13.5" x14ac:dyDescent="0.15"/>
  <cols>
    <col min="1" max="1" width="21.125" style="3" customWidth="1"/>
    <col min="2" max="2" width="7.25" style="3" customWidth="1"/>
    <col min="3" max="3" width="7.625" style="3" customWidth="1"/>
    <col min="4" max="10" width="7.25" style="3" customWidth="1"/>
    <col min="11" max="16384" width="9" style="3"/>
  </cols>
  <sheetData>
    <row r="1" spans="1:11" ht="19.5" customHeight="1" x14ac:dyDescent="0.2">
      <c r="A1" s="58" t="s">
        <v>96</v>
      </c>
    </row>
    <row r="2" spans="1:11" ht="18.75" customHeight="1" x14ac:dyDescent="0.15">
      <c r="A2" s="1" t="s">
        <v>97</v>
      </c>
    </row>
    <row r="3" spans="1:11" x14ac:dyDescent="0.15">
      <c r="A3" s="31" t="s">
        <v>98</v>
      </c>
      <c r="J3" s="6" t="s">
        <v>216</v>
      </c>
    </row>
    <row r="4" spans="1:11" ht="20.25" customHeight="1" x14ac:dyDescent="0.15">
      <c r="A4" s="174" t="s">
        <v>99</v>
      </c>
      <c r="B4" s="176" t="s">
        <v>100</v>
      </c>
      <c r="C4" s="178" t="s">
        <v>101</v>
      </c>
      <c r="D4" s="180" t="s">
        <v>102</v>
      </c>
      <c r="E4" s="181"/>
      <c r="F4" s="181"/>
      <c r="G4" s="181"/>
      <c r="H4" s="181"/>
      <c r="I4" s="181"/>
      <c r="J4" s="181"/>
    </row>
    <row r="5" spans="1:11" ht="29.25" customHeight="1" x14ac:dyDescent="0.15">
      <c r="A5" s="175"/>
      <c r="B5" s="177"/>
      <c r="C5" s="179"/>
      <c r="D5" s="161" t="s">
        <v>58</v>
      </c>
      <c r="E5" s="161" t="s">
        <v>103</v>
      </c>
      <c r="F5" s="161" t="s">
        <v>104</v>
      </c>
      <c r="G5" s="59" t="s">
        <v>105</v>
      </c>
      <c r="H5" s="161" t="s">
        <v>106</v>
      </c>
      <c r="I5" s="161" t="s">
        <v>107</v>
      </c>
      <c r="J5" s="60" t="s">
        <v>108</v>
      </c>
    </row>
    <row r="6" spans="1:11" ht="24" customHeight="1" x14ac:dyDescent="0.15">
      <c r="A6" s="164" t="s">
        <v>109</v>
      </c>
      <c r="B6" s="61">
        <f>SUM(B7:B12)</f>
        <v>203</v>
      </c>
      <c r="C6" s="61">
        <f t="shared" ref="C6:J6" si="0">SUM(C7:C12)</f>
        <v>20104</v>
      </c>
      <c r="D6" s="61">
        <f t="shared" si="0"/>
        <v>409</v>
      </c>
      <c r="E6" s="61">
        <f t="shared" si="0"/>
        <v>9</v>
      </c>
      <c r="F6" s="61">
        <f t="shared" si="0"/>
        <v>2</v>
      </c>
      <c r="G6" s="61">
        <f t="shared" si="0"/>
        <v>2</v>
      </c>
      <c r="H6" s="61">
        <f t="shared" si="0"/>
        <v>115</v>
      </c>
      <c r="I6" s="61">
        <f t="shared" si="0"/>
        <v>161</v>
      </c>
      <c r="J6" s="62">
        <f t="shared" si="0"/>
        <v>120</v>
      </c>
    </row>
    <row r="7" spans="1:11" ht="24" customHeight="1" x14ac:dyDescent="0.15">
      <c r="A7" s="63" t="s">
        <v>110</v>
      </c>
      <c r="B7" s="64">
        <v>196</v>
      </c>
      <c r="C7" s="64">
        <v>19897</v>
      </c>
      <c r="D7" s="143">
        <f t="shared" ref="D7:D12" si="1">SUM(E7:J7)</f>
        <v>384</v>
      </c>
      <c r="E7" s="64">
        <v>4</v>
      </c>
      <c r="F7" s="64">
        <v>0</v>
      </c>
      <c r="G7" s="64">
        <v>2</v>
      </c>
      <c r="H7" s="64">
        <v>106</v>
      </c>
      <c r="I7" s="64">
        <v>161</v>
      </c>
      <c r="J7" s="65">
        <v>111</v>
      </c>
      <c r="K7" s="66"/>
    </row>
    <row r="8" spans="1:11" ht="24" customHeight="1" x14ac:dyDescent="0.15">
      <c r="A8" s="67" t="s">
        <v>111</v>
      </c>
      <c r="B8" s="68">
        <v>2</v>
      </c>
      <c r="C8" s="68">
        <v>75</v>
      </c>
      <c r="D8" s="144">
        <f t="shared" si="1"/>
        <v>6</v>
      </c>
      <c r="E8" s="68">
        <v>0</v>
      </c>
      <c r="F8" s="68">
        <v>2</v>
      </c>
      <c r="G8" s="68">
        <v>0</v>
      </c>
      <c r="H8" s="68">
        <v>1</v>
      </c>
      <c r="I8" s="68">
        <v>0</v>
      </c>
      <c r="J8" s="69">
        <v>3</v>
      </c>
      <c r="K8" s="66"/>
    </row>
    <row r="9" spans="1:11" ht="24" customHeight="1" x14ac:dyDescent="0.15">
      <c r="A9" s="70" t="s">
        <v>112</v>
      </c>
      <c r="B9" s="68">
        <v>0</v>
      </c>
      <c r="C9" s="68">
        <v>0</v>
      </c>
      <c r="D9" s="144">
        <f t="shared" si="1"/>
        <v>0</v>
      </c>
      <c r="E9" s="68">
        <v>0</v>
      </c>
      <c r="F9" s="68">
        <v>0</v>
      </c>
      <c r="G9" s="68">
        <v>0</v>
      </c>
      <c r="H9" s="68">
        <v>0</v>
      </c>
      <c r="I9" s="68">
        <v>0</v>
      </c>
      <c r="J9" s="69">
        <v>0</v>
      </c>
      <c r="K9" s="66"/>
    </row>
    <row r="10" spans="1:11" ht="24" customHeight="1" x14ac:dyDescent="0.15">
      <c r="A10" s="70" t="s">
        <v>113</v>
      </c>
      <c r="B10" s="68">
        <v>0</v>
      </c>
      <c r="C10" s="68">
        <v>0</v>
      </c>
      <c r="D10" s="144">
        <f t="shared" si="1"/>
        <v>0</v>
      </c>
      <c r="E10" s="68">
        <v>0</v>
      </c>
      <c r="F10" s="68">
        <v>0</v>
      </c>
      <c r="G10" s="68">
        <v>0</v>
      </c>
      <c r="H10" s="68">
        <v>0</v>
      </c>
      <c r="I10" s="68">
        <v>0</v>
      </c>
      <c r="J10" s="69">
        <v>0</v>
      </c>
      <c r="K10" s="66"/>
    </row>
    <row r="11" spans="1:11" ht="24" customHeight="1" x14ac:dyDescent="0.15">
      <c r="A11" s="67" t="s">
        <v>114</v>
      </c>
      <c r="B11" s="68">
        <v>5</v>
      </c>
      <c r="C11" s="68">
        <v>132</v>
      </c>
      <c r="D11" s="144">
        <f t="shared" si="1"/>
        <v>19</v>
      </c>
      <c r="E11" s="68">
        <v>5</v>
      </c>
      <c r="F11" s="68">
        <v>0</v>
      </c>
      <c r="G11" s="68">
        <v>0</v>
      </c>
      <c r="H11" s="68">
        <v>8</v>
      </c>
      <c r="I11" s="68">
        <v>0</v>
      </c>
      <c r="J11" s="69">
        <v>6</v>
      </c>
      <c r="K11" s="66"/>
    </row>
    <row r="12" spans="1:11" ht="24" customHeight="1" x14ac:dyDescent="0.15">
      <c r="A12" s="71" t="s">
        <v>115</v>
      </c>
      <c r="B12" s="72">
        <v>0</v>
      </c>
      <c r="C12" s="72">
        <v>0</v>
      </c>
      <c r="D12" s="145">
        <f t="shared" si="1"/>
        <v>0</v>
      </c>
      <c r="E12" s="72">
        <v>0</v>
      </c>
      <c r="F12" s="72">
        <v>0</v>
      </c>
      <c r="G12" s="72">
        <v>0</v>
      </c>
      <c r="H12" s="72">
        <v>0</v>
      </c>
      <c r="I12" s="72">
        <v>0</v>
      </c>
      <c r="J12" s="73">
        <v>0</v>
      </c>
      <c r="K12" s="66"/>
    </row>
    <row r="13" spans="1:11" ht="16.5" customHeight="1" x14ac:dyDescent="0.15">
      <c r="I13" s="74"/>
      <c r="J13" s="27"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view="pageBreakPreview" zoomScale="130" zoomScaleNormal="100" zoomScaleSheetLayoutView="130" workbookViewId="0">
      <selection activeCell="D11" sqref="D11"/>
    </sheetView>
  </sheetViews>
  <sheetFormatPr defaultRowHeight="13.5" x14ac:dyDescent="0.15"/>
  <cols>
    <col min="1" max="1" width="16.875" customWidth="1"/>
    <col min="2" max="10" width="7.625" customWidth="1"/>
  </cols>
  <sheetData>
    <row r="1" spans="1:10" ht="18.75" customHeight="1" x14ac:dyDescent="0.15">
      <c r="A1" s="31" t="s">
        <v>116</v>
      </c>
    </row>
    <row r="2" spans="1:10" ht="13.5" customHeight="1" x14ac:dyDescent="0.15">
      <c r="C2" s="27"/>
      <c r="J2" s="27" t="str">
        <f>'1(1) 集団健康教育の実施状況(地域保健推進担当係)'!J3</f>
        <v>令和3年度</v>
      </c>
    </row>
    <row r="3" spans="1:10" ht="20.25" customHeight="1" x14ac:dyDescent="0.15">
      <c r="A3" s="182" t="s">
        <v>99</v>
      </c>
      <c r="B3" s="184" t="s">
        <v>100</v>
      </c>
      <c r="C3" s="186" t="s">
        <v>101</v>
      </c>
      <c r="D3" s="188" t="s">
        <v>102</v>
      </c>
      <c r="E3" s="189"/>
      <c r="F3" s="189"/>
      <c r="G3" s="189"/>
      <c r="H3" s="189"/>
      <c r="I3" s="189"/>
      <c r="J3" s="190"/>
    </row>
    <row r="4" spans="1:10" ht="29.25" customHeight="1" x14ac:dyDescent="0.15">
      <c r="A4" s="183"/>
      <c r="B4" s="185"/>
      <c r="C4" s="187"/>
      <c r="D4" s="161" t="s">
        <v>58</v>
      </c>
      <c r="E4" s="157" t="s">
        <v>103</v>
      </c>
      <c r="F4" s="161" t="s">
        <v>104</v>
      </c>
      <c r="G4" s="59" t="s">
        <v>105</v>
      </c>
      <c r="H4" s="161" t="s">
        <v>106</v>
      </c>
      <c r="I4" s="161" t="s">
        <v>107</v>
      </c>
      <c r="J4" s="158" t="s">
        <v>108</v>
      </c>
    </row>
    <row r="5" spans="1:10" ht="24" customHeight="1" x14ac:dyDescent="0.15">
      <c r="A5" s="75" t="s">
        <v>117</v>
      </c>
      <c r="B5" s="61">
        <f>SUM(B6:B12)</f>
        <v>196</v>
      </c>
      <c r="C5" s="61">
        <f t="shared" ref="C5:J5" si="0">SUM(C6:C12)</f>
        <v>14664</v>
      </c>
      <c r="D5" s="335">
        <f t="shared" si="0"/>
        <v>384</v>
      </c>
      <c r="E5" s="61">
        <f t="shared" si="0"/>
        <v>4</v>
      </c>
      <c r="F5" s="61">
        <f t="shared" si="0"/>
        <v>0</v>
      </c>
      <c r="G5" s="61">
        <f t="shared" si="0"/>
        <v>2</v>
      </c>
      <c r="H5" s="61">
        <f t="shared" si="0"/>
        <v>106</v>
      </c>
      <c r="I5" s="61">
        <f t="shared" si="0"/>
        <v>161</v>
      </c>
      <c r="J5" s="62">
        <f t="shared" si="0"/>
        <v>111</v>
      </c>
    </row>
    <row r="6" spans="1:10" ht="24" customHeight="1" x14ac:dyDescent="0.15">
      <c r="A6" s="76" t="s">
        <v>118</v>
      </c>
      <c r="B6" s="68">
        <v>117</v>
      </c>
      <c r="C6" s="77">
        <v>9659</v>
      </c>
      <c r="D6" s="336">
        <f t="shared" ref="D6:D12" si="1">SUM(E6:J6)</f>
        <v>240</v>
      </c>
      <c r="E6" s="64">
        <v>4</v>
      </c>
      <c r="F6" s="68">
        <v>0</v>
      </c>
      <c r="G6" s="68">
        <v>1</v>
      </c>
      <c r="H6" s="68">
        <v>5</v>
      </c>
      <c r="I6" s="68">
        <v>156</v>
      </c>
      <c r="J6" s="77">
        <v>74</v>
      </c>
    </row>
    <row r="7" spans="1:10" ht="24" customHeight="1" x14ac:dyDescent="0.15">
      <c r="A7" s="76" t="s">
        <v>119</v>
      </c>
      <c r="B7" s="68">
        <v>30</v>
      </c>
      <c r="C7" s="77">
        <v>2882</v>
      </c>
      <c r="D7" s="337">
        <f t="shared" si="1"/>
        <v>69</v>
      </c>
      <c r="E7" s="68">
        <v>0</v>
      </c>
      <c r="F7" s="68">
        <v>0</v>
      </c>
      <c r="G7" s="68">
        <v>0</v>
      </c>
      <c r="H7" s="68">
        <v>38</v>
      </c>
      <c r="I7" s="68">
        <v>1</v>
      </c>
      <c r="J7" s="77">
        <v>30</v>
      </c>
    </row>
    <row r="8" spans="1:10" ht="24" customHeight="1" x14ac:dyDescent="0.15">
      <c r="A8" s="76" t="s">
        <v>120</v>
      </c>
      <c r="B8" s="68">
        <v>0</v>
      </c>
      <c r="C8" s="77">
        <v>0</v>
      </c>
      <c r="D8" s="337">
        <f t="shared" si="1"/>
        <v>0</v>
      </c>
      <c r="E8" s="68">
        <v>0</v>
      </c>
      <c r="F8" s="68">
        <v>0</v>
      </c>
      <c r="G8" s="68">
        <v>0</v>
      </c>
      <c r="H8" s="68">
        <v>0</v>
      </c>
      <c r="I8" s="68">
        <v>0</v>
      </c>
      <c r="J8" s="77">
        <v>0</v>
      </c>
    </row>
    <row r="9" spans="1:10" ht="24" customHeight="1" x14ac:dyDescent="0.15">
      <c r="A9" s="76" t="s">
        <v>121</v>
      </c>
      <c r="B9" s="68">
        <v>5</v>
      </c>
      <c r="C9" s="77">
        <v>310</v>
      </c>
      <c r="D9" s="337">
        <f t="shared" si="1"/>
        <v>5</v>
      </c>
      <c r="E9" s="68">
        <v>0</v>
      </c>
      <c r="F9" s="68">
        <v>0</v>
      </c>
      <c r="G9" s="68">
        <v>0</v>
      </c>
      <c r="H9" s="68">
        <v>2</v>
      </c>
      <c r="I9" s="68">
        <v>2</v>
      </c>
      <c r="J9" s="77">
        <v>1</v>
      </c>
    </row>
    <row r="10" spans="1:10" ht="24" customHeight="1" x14ac:dyDescent="0.15">
      <c r="A10" s="76" t="s">
        <v>122</v>
      </c>
      <c r="B10" s="68">
        <v>0</v>
      </c>
      <c r="C10" s="77">
        <v>0</v>
      </c>
      <c r="D10" s="337">
        <f t="shared" si="1"/>
        <v>0</v>
      </c>
      <c r="E10" s="68">
        <v>0</v>
      </c>
      <c r="F10" s="68">
        <v>0</v>
      </c>
      <c r="G10" s="68">
        <v>0</v>
      </c>
      <c r="H10" s="68">
        <v>0</v>
      </c>
      <c r="I10" s="68">
        <v>0</v>
      </c>
      <c r="J10" s="77">
        <v>0</v>
      </c>
    </row>
    <row r="11" spans="1:10" ht="24" customHeight="1" x14ac:dyDescent="0.15">
      <c r="A11" s="76" t="s">
        <v>123</v>
      </c>
      <c r="B11" s="68">
        <v>1</v>
      </c>
      <c r="C11" s="77">
        <v>3</v>
      </c>
      <c r="D11" s="337">
        <f t="shared" si="1"/>
        <v>2</v>
      </c>
      <c r="E11" s="68">
        <v>0</v>
      </c>
      <c r="F11" s="68">
        <v>0</v>
      </c>
      <c r="G11" s="68">
        <v>1</v>
      </c>
      <c r="H11" s="68">
        <v>1</v>
      </c>
      <c r="I11" s="68">
        <v>0</v>
      </c>
      <c r="J11" s="77">
        <v>0</v>
      </c>
    </row>
    <row r="12" spans="1:10" ht="24" customHeight="1" x14ac:dyDescent="0.15">
      <c r="A12" s="78" t="s">
        <v>95</v>
      </c>
      <c r="B12" s="72">
        <v>43</v>
      </c>
      <c r="C12" s="79">
        <v>1810</v>
      </c>
      <c r="D12" s="338">
        <f t="shared" si="1"/>
        <v>68</v>
      </c>
      <c r="E12" s="72">
        <v>0</v>
      </c>
      <c r="F12" s="72">
        <v>0</v>
      </c>
      <c r="G12" s="72">
        <v>0</v>
      </c>
      <c r="H12" s="72">
        <v>60</v>
      </c>
      <c r="I12" s="72">
        <v>2</v>
      </c>
      <c r="J12" s="79">
        <v>6</v>
      </c>
    </row>
    <row r="13" spans="1:10" ht="15.75" customHeight="1" x14ac:dyDescent="0.15">
      <c r="C13" s="27"/>
      <c r="J13" s="27" t="s">
        <v>23</v>
      </c>
    </row>
    <row r="14" spans="1:10" x14ac:dyDescent="0.15">
      <c r="C14" s="27"/>
    </row>
  </sheetData>
  <mergeCells count="4">
    <mergeCell ref="A3:A4"/>
    <mergeCell ref="B3:B4"/>
    <mergeCell ref="C3:C4"/>
    <mergeCell ref="D3:J3"/>
  </mergeCells>
  <phoneticPr fontId="3"/>
  <printOptions horizontalCentered="1" verticalCentered="1"/>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249977111117893"/>
  </sheetPr>
  <dimension ref="A1:S54"/>
  <sheetViews>
    <sheetView view="pageBreakPreview" zoomScaleNormal="100" zoomScaleSheetLayoutView="100" workbookViewId="0">
      <pane xSplit="3" ySplit="4" topLeftCell="D29" activePane="bottomRight" state="frozen"/>
      <selection activeCell="O17" sqref="O17"/>
      <selection pane="topRight" activeCell="O17" sqref="O17"/>
      <selection pane="bottomLeft" activeCell="O17" sqref="O17"/>
      <selection pane="bottomRight" activeCell="W38" activeCellId="1" sqref="O36:P36 W38"/>
    </sheetView>
  </sheetViews>
  <sheetFormatPr defaultRowHeight="13.5" x14ac:dyDescent="0.15"/>
  <cols>
    <col min="1" max="2" width="2.75" style="3" customWidth="1"/>
    <col min="3" max="3" width="8.875" style="3" customWidth="1"/>
    <col min="4" max="4" width="3.375" style="3" customWidth="1"/>
    <col min="5" max="5" width="7.875" style="3" bestFit="1" customWidth="1"/>
    <col min="6" max="7" width="6.125" style="3" customWidth="1"/>
    <col min="8" max="8" width="7.375" style="3" customWidth="1"/>
    <col min="9" max="10" width="5.75" style="3" customWidth="1"/>
    <col min="11" max="11" width="7.125" style="3" customWidth="1"/>
    <col min="12" max="13" width="5.75" style="3" customWidth="1"/>
    <col min="14" max="14" width="6.125" style="3" customWidth="1"/>
    <col min="15" max="16" width="5.75" style="3" customWidth="1"/>
    <col min="17" max="17" width="7.125" style="3" customWidth="1"/>
    <col min="18" max="19" width="5.75" style="3" customWidth="1"/>
    <col min="20" max="16384" width="9" style="3"/>
  </cols>
  <sheetData>
    <row r="1" spans="1:19" ht="18.75" customHeight="1" x14ac:dyDescent="0.15">
      <c r="A1" s="80" t="s">
        <v>124</v>
      </c>
      <c r="B1" s="2"/>
      <c r="C1" s="2"/>
      <c r="D1" s="2"/>
      <c r="Q1" s="81"/>
    </row>
    <row r="2" spans="1:19" ht="13.5" customHeight="1" x14ac:dyDescent="0.15">
      <c r="A2" s="1"/>
      <c r="B2" s="2"/>
      <c r="C2" s="2"/>
      <c r="D2" s="2"/>
      <c r="S2" s="27" t="str">
        <f>'[1]1(1) 集団健康教育の実施状況(地域保健推進担当係)'!J3</f>
        <v>令和3年度</v>
      </c>
    </row>
    <row r="3" spans="1:19" ht="21.95" customHeight="1" x14ac:dyDescent="0.15">
      <c r="A3" s="249" t="s">
        <v>125</v>
      </c>
      <c r="B3" s="249"/>
      <c r="C3" s="249"/>
      <c r="D3" s="250"/>
      <c r="E3" s="238" t="s">
        <v>126</v>
      </c>
      <c r="F3" s="273"/>
      <c r="G3" s="273"/>
      <c r="H3" s="238" t="s">
        <v>127</v>
      </c>
      <c r="I3" s="273"/>
      <c r="J3" s="273"/>
      <c r="K3" s="238" t="s">
        <v>128</v>
      </c>
      <c r="L3" s="273"/>
      <c r="M3" s="273"/>
      <c r="N3" s="238" t="s">
        <v>129</v>
      </c>
      <c r="O3" s="273"/>
      <c r="P3" s="273"/>
      <c r="Q3" s="238" t="s">
        <v>130</v>
      </c>
      <c r="R3" s="273"/>
      <c r="S3" s="274"/>
    </row>
    <row r="4" spans="1:19" ht="21.95" customHeight="1" x14ac:dyDescent="0.15">
      <c r="A4" s="275"/>
      <c r="B4" s="275"/>
      <c r="C4" s="275"/>
      <c r="D4" s="276"/>
      <c r="E4" s="82"/>
      <c r="F4" s="83" t="s">
        <v>131</v>
      </c>
      <c r="G4" s="83" t="s">
        <v>132</v>
      </c>
      <c r="H4" s="82"/>
      <c r="I4" s="83" t="s">
        <v>131</v>
      </c>
      <c r="J4" s="83" t="s">
        <v>132</v>
      </c>
      <c r="K4" s="82"/>
      <c r="L4" s="83" t="s">
        <v>131</v>
      </c>
      <c r="M4" s="83" t="s">
        <v>132</v>
      </c>
      <c r="N4" s="82"/>
      <c r="O4" s="83" t="s">
        <v>131</v>
      </c>
      <c r="P4" s="83" t="s">
        <v>132</v>
      </c>
      <c r="Q4" s="82"/>
      <c r="R4" s="83" t="s">
        <v>131</v>
      </c>
      <c r="S4" s="84" t="s">
        <v>132</v>
      </c>
    </row>
    <row r="5" spans="1:19" ht="21.95" customHeight="1" x14ac:dyDescent="0.15">
      <c r="A5" s="267" t="s">
        <v>133</v>
      </c>
      <c r="B5" s="268" t="s">
        <v>135</v>
      </c>
      <c r="C5" s="269"/>
      <c r="D5" s="270"/>
      <c r="E5" s="144">
        <f>SUM(F5:G5)</f>
        <v>276636</v>
      </c>
      <c r="F5" s="85">
        <v>120107</v>
      </c>
      <c r="G5" s="85">
        <v>156529</v>
      </c>
      <c r="H5" s="144">
        <f>SUM(I5:J5)</f>
        <v>40698</v>
      </c>
      <c r="I5" s="86">
        <v>20320</v>
      </c>
      <c r="J5" s="86">
        <v>20378</v>
      </c>
      <c r="K5" s="144">
        <f>SUM(L5:M5)</f>
        <v>48144</v>
      </c>
      <c r="L5" s="86">
        <v>22361</v>
      </c>
      <c r="M5" s="86">
        <v>25783</v>
      </c>
      <c r="N5" s="144">
        <f>SUM(O5:P5)</f>
        <v>87070</v>
      </c>
      <c r="O5" s="86">
        <v>34690</v>
      </c>
      <c r="P5" s="86">
        <v>52380</v>
      </c>
      <c r="Q5" s="144">
        <f>SUM(R5:S5)</f>
        <v>100724</v>
      </c>
      <c r="R5" s="86">
        <v>42736</v>
      </c>
      <c r="S5" s="87">
        <v>57988</v>
      </c>
    </row>
    <row r="6" spans="1:19" ht="21.95" customHeight="1" x14ac:dyDescent="0.15">
      <c r="A6" s="236"/>
      <c r="B6" s="218" t="s">
        <v>137</v>
      </c>
      <c r="C6" s="219"/>
      <c r="D6" s="220"/>
      <c r="E6" s="144">
        <f>SUM(F6:G6)</f>
        <v>46041</v>
      </c>
      <c r="F6" s="88">
        <v>17822</v>
      </c>
      <c r="G6" s="88">
        <v>28219</v>
      </c>
      <c r="H6" s="144">
        <f>SUM(I6:J6)</f>
        <v>3896</v>
      </c>
      <c r="I6" s="89">
        <v>1685</v>
      </c>
      <c r="J6" s="89">
        <v>2211</v>
      </c>
      <c r="K6" s="144">
        <f>SUM(L6:M6)</f>
        <v>5451</v>
      </c>
      <c r="L6" s="89">
        <v>2210</v>
      </c>
      <c r="M6" s="89">
        <v>3241</v>
      </c>
      <c r="N6" s="144">
        <f>SUM(O6:P6)</f>
        <v>16017</v>
      </c>
      <c r="O6" s="89">
        <v>5686</v>
      </c>
      <c r="P6" s="89">
        <v>10331</v>
      </c>
      <c r="Q6" s="144">
        <f>SUM(R6:S6)</f>
        <v>20677</v>
      </c>
      <c r="R6" s="89">
        <v>8241</v>
      </c>
      <c r="S6" s="90">
        <v>12436</v>
      </c>
    </row>
    <row r="7" spans="1:19" ht="21.95" customHeight="1" x14ac:dyDescent="0.15">
      <c r="A7" s="237"/>
      <c r="B7" s="271" t="s">
        <v>138</v>
      </c>
      <c r="C7" s="256"/>
      <c r="D7" s="257"/>
      <c r="E7" s="91">
        <f>ROUND(E6/E5,4)</f>
        <v>0.16639999999999999</v>
      </c>
      <c r="F7" s="91">
        <f t="shared" ref="F7:S7" si="0">ROUND(F6/F5,4)</f>
        <v>0.1484</v>
      </c>
      <c r="G7" s="91">
        <f>ROUND(G6/G5,4)</f>
        <v>0.18029999999999999</v>
      </c>
      <c r="H7" s="92">
        <f t="shared" si="0"/>
        <v>9.5699999999999993E-2</v>
      </c>
      <c r="I7" s="92">
        <f>ROUND(I6/I5,4)</f>
        <v>8.2900000000000001E-2</v>
      </c>
      <c r="J7" s="92">
        <f>ROUND(J6/J5,4)</f>
        <v>0.1085</v>
      </c>
      <c r="K7" s="92">
        <f>ROUND(K6/K5,4)</f>
        <v>0.1132</v>
      </c>
      <c r="L7" s="92">
        <f t="shared" si="0"/>
        <v>9.8799999999999999E-2</v>
      </c>
      <c r="M7" s="92">
        <f t="shared" si="0"/>
        <v>0.12570000000000001</v>
      </c>
      <c r="N7" s="92">
        <f t="shared" si="0"/>
        <v>0.184</v>
      </c>
      <c r="O7" s="92">
        <f t="shared" si="0"/>
        <v>0.16389999999999999</v>
      </c>
      <c r="P7" s="92">
        <f t="shared" si="0"/>
        <v>0.19719999999999999</v>
      </c>
      <c r="Q7" s="93">
        <f t="shared" si="0"/>
        <v>0.20530000000000001</v>
      </c>
      <c r="R7" s="93">
        <f t="shared" si="0"/>
        <v>0.1928</v>
      </c>
      <c r="S7" s="94">
        <f t="shared" si="0"/>
        <v>0.2145</v>
      </c>
    </row>
    <row r="8" spans="1:19" ht="21.95" customHeight="1" x14ac:dyDescent="0.15">
      <c r="A8" s="226" t="s">
        <v>139</v>
      </c>
      <c r="B8" s="272" t="s">
        <v>140</v>
      </c>
      <c r="C8" s="261"/>
      <c r="D8" s="262"/>
      <c r="E8" s="144">
        <f>SUM(F8:G8)</f>
        <v>14482</v>
      </c>
      <c r="F8" s="170">
        <f>SUM(,I8,L8,O8,R8)</f>
        <v>9907</v>
      </c>
      <c r="G8" s="170">
        <f>SUM(,J8,M8,P8,S8)</f>
        <v>4575</v>
      </c>
      <c r="H8" s="144">
        <f>SUM(I8:J8)</f>
        <v>1117</v>
      </c>
      <c r="I8" s="95">
        <v>844</v>
      </c>
      <c r="J8" s="95">
        <v>273</v>
      </c>
      <c r="K8" s="144">
        <f>SUM(L8:M8)</f>
        <v>1743</v>
      </c>
      <c r="L8" s="95">
        <v>1255</v>
      </c>
      <c r="M8" s="95">
        <v>488</v>
      </c>
      <c r="N8" s="144">
        <f>SUM(O8:P8)</f>
        <v>4907</v>
      </c>
      <c r="O8" s="95">
        <v>3258</v>
      </c>
      <c r="P8" s="95">
        <v>1649</v>
      </c>
      <c r="Q8" s="144">
        <f>SUM(R8:S8)</f>
        <v>6715</v>
      </c>
      <c r="R8" s="95">
        <v>4550</v>
      </c>
      <c r="S8" s="96">
        <v>2165</v>
      </c>
    </row>
    <row r="9" spans="1:19" ht="21.95" customHeight="1" x14ac:dyDescent="0.15">
      <c r="A9" s="227"/>
      <c r="B9" s="191" t="s">
        <v>141</v>
      </c>
      <c r="C9" s="192"/>
      <c r="D9" s="193"/>
      <c r="E9" s="144">
        <f t="shared" ref="E9:E19" si="1">SUM(F9:G9)</f>
        <v>15872</v>
      </c>
      <c r="F9" s="171">
        <f t="shared" ref="F9:G24" si="2">SUM(,I9,L9,O9,R9)</f>
        <v>6887</v>
      </c>
      <c r="G9" s="171">
        <f t="shared" si="2"/>
        <v>8985</v>
      </c>
      <c r="H9" s="144">
        <f t="shared" ref="H9:H19" si="3">SUM(I9:J9)</f>
        <v>1427</v>
      </c>
      <c r="I9" s="89">
        <v>697</v>
      </c>
      <c r="J9" s="89">
        <v>730</v>
      </c>
      <c r="K9" s="144">
        <f t="shared" ref="K9:K19" si="4">SUM(L9:M9)</f>
        <v>2109</v>
      </c>
      <c r="L9" s="89">
        <v>987</v>
      </c>
      <c r="M9" s="89">
        <v>1122</v>
      </c>
      <c r="N9" s="144">
        <f t="shared" ref="N9:N19" si="5">SUM(O9:P9)</f>
        <v>5568</v>
      </c>
      <c r="O9" s="89">
        <v>2271</v>
      </c>
      <c r="P9" s="89">
        <v>3297</v>
      </c>
      <c r="Q9" s="144">
        <f t="shared" ref="Q9:Q19" si="6">SUM(R9:S9)</f>
        <v>6768</v>
      </c>
      <c r="R9" s="89">
        <v>2932</v>
      </c>
      <c r="S9" s="90">
        <v>3836</v>
      </c>
    </row>
    <row r="10" spans="1:19" ht="21.95" customHeight="1" x14ac:dyDescent="0.15">
      <c r="A10" s="227"/>
      <c r="B10" s="191" t="s">
        <v>142</v>
      </c>
      <c r="C10" s="192"/>
      <c r="D10" s="193"/>
      <c r="E10" s="144">
        <f t="shared" si="1"/>
        <v>22371</v>
      </c>
      <c r="F10" s="172">
        <f>SUM(,I10,L10,O10,R10)</f>
        <v>9646</v>
      </c>
      <c r="G10" s="172">
        <f>SUM(,J10,M10,P10,S10)</f>
        <v>12725</v>
      </c>
      <c r="H10" s="144">
        <f t="shared" si="3"/>
        <v>820</v>
      </c>
      <c r="I10" s="89">
        <v>492</v>
      </c>
      <c r="J10" s="89">
        <v>328</v>
      </c>
      <c r="K10" s="144">
        <f t="shared" si="4"/>
        <v>1861</v>
      </c>
      <c r="L10" s="89">
        <v>922</v>
      </c>
      <c r="M10" s="89">
        <v>939</v>
      </c>
      <c r="N10" s="144">
        <f t="shared" si="5"/>
        <v>7735</v>
      </c>
      <c r="O10" s="89">
        <v>3193</v>
      </c>
      <c r="P10" s="89">
        <v>4542</v>
      </c>
      <c r="Q10" s="144">
        <f t="shared" si="6"/>
        <v>11955</v>
      </c>
      <c r="R10" s="89">
        <v>5039</v>
      </c>
      <c r="S10" s="90">
        <v>6916</v>
      </c>
    </row>
    <row r="11" spans="1:19" ht="21.95" customHeight="1" x14ac:dyDescent="0.15">
      <c r="A11" s="227"/>
      <c r="B11" s="191" t="s">
        <v>143</v>
      </c>
      <c r="C11" s="192"/>
      <c r="D11" s="193"/>
      <c r="E11" s="144">
        <f t="shared" si="1"/>
        <v>10587</v>
      </c>
      <c r="F11" s="172">
        <f>SUM(,I11,L11,O11,R11)</f>
        <v>5352</v>
      </c>
      <c r="G11" s="172">
        <f>SUM(,J11,M11,P11,S11)</f>
        <v>5235</v>
      </c>
      <c r="H11" s="144">
        <f t="shared" si="3"/>
        <v>606</v>
      </c>
      <c r="I11" s="89">
        <v>381</v>
      </c>
      <c r="J11" s="89">
        <v>225</v>
      </c>
      <c r="K11" s="144">
        <f t="shared" si="4"/>
        <v>1330</v>
      </c>
      <c r="L11" s="89">
        <v>752</v>
      </c>
      <c r="M11" s="89">
        <v>578</v>
      </c>
      <c r="N11" s="144">
        <f t="shared" si="5"/>
        <v>3963</v>
      </c>
      <c r="O11" s="89">
        <v>1892</v>
      </c>
      <c r="P11" s="89">
        <v>2071</v>
      </c>
      <c r="Q11" s="144">
        <f t="shared" si="6"/>
        <v>4688</v>
      </c>
      <c r="R11" s="89">
        <v>2327</v>
      </c>
      <c r="S11" s="90">
        <v>2361</v>
      </c>
    </row>
    <row r="12" spans="1:19" ht="21.95" customHeight="1" x14ac:dyDescent="0.15">
      <c r="A12" s="227"/>
      <c r="B12" s="191" t="s">
        <v>144</v>
      </c>
      <c r="C12" s="192"/>
      <c r="D12" s="193"/>
      <c r="E12" s="144">
        <f t="shared" si="1"/>
        <v>9472</v>
      </c>
      <c r="F12" s="172">
        <f t="shared" si="2"/>
        <v>5230</v>
      </c>
      <c r="G12" s="172">
        <f t="shared" si="2"/>
        <v>4242</v>
      </c>
      <c r="H12" s="144">
        <f t="shared" si="3"/>
        <v>749</v>
      </c>
      <c r="I12" s="89">
        <v>553</v>
      </c>
      <c r="J12" s="89">
        <v>196</v>
      </c>
      <c r="K12" s="144">
        <f t="shared" si="4"/>
        <v>1223</v>
      </c>
      <c r="L12" s="89">
        <v>750</v>
      </c>
      <c r="M12" s="89">
        <v>473</v>
      </c>
      <c r="N12" s="144">
        <f t="shared" si="5"/>
        <v>3292</v>
      </c>
      <c r="O12" s="89">
        <v>1738</v>
      </c>
      <c r="P12" s="89">
        <v>1554</v>
      </c>
      <c r="Q12" s="144">
        <f t="shared" si="6"/>
        <v>4208</v>
      </c>
      <c r="R12" s="89">
        <v>2189</v>
      </c>
      <c r="S12" s="90">
        <v>2019</v>
      </c>
    </row>
    <row r="13" spans="1:19" ht="21.95" customHeight="1" x14ac:dyDescent="0.15">
      <c r="A13" s="227"/>
      <c r="B13" s="218" t="s">
        <v>145</v>
      </c>
      <c r="C13" s="219"/>
      <c r="D13" s="220"/>
      <c r="E13" s="144">
        <f t="shared" si="1"/>
        <v>1491</v>
      </c>
      <c r="F13" s="172">
        <f t="shared" si="2"/>
        <v>1168</v>
      </c>
      <c r="G13" s="172">
        <f t="shared" si="2"/>
        <v>323</v>
      </c>
      <c r="H13" s="144">
        <f t="shared" si="3"/>
        <v>178</v>
      </c>
      <c r="I13" s="89">
        <v>141</v>
      </c>
      <c r="J13" s="89">
        <v>37</v>
      </c>
      <c r="K13" s="144">
        <f t="shared" si="4"/>
        <v>192</v>
      </c>
      <c r="L13" s="89">
        <v>159</v>
      </c>
      <c r="M13" s="89">
        <v>33</v>
      </c>
      <c r="N13" s="144">
        <f t="shared" si="5"/>
        <v>420</v>
      </c>
      <c r="O13" s="89">
        <v>328</v>
      </c>
      <c r="P13" s="89">
        <v>92</v>
      </c>
      <c r="Q13" s="144">
        <f t="shared" si="6"/>
        <v>701</v>
      </c>
      <c r="R13" s="89">
        <v>540</v>
      </c>
      <c r="S13" s="90">
        <v>161</v>
      </c>
    </row>
    <row r="14" spans="1:19" ht="21.95" customHeight="1" x14ac:dyDescent="0.15">
      <c r="A14" s="227"/>
      <c r="B14" s="191" t="s">
        <v>146</v>
      </c>
      <c r="C14" s="192"/>
      <c r="D14" s="193"/>
      <c r="E14" s="144">
        <f t="shared" si="1"/>
        <v>26472</v>
      </c>
      <c r="F14" s="172">
        <f t="shared" si="2"/>
        <v>9181</v>
      </c>
      <c r="G14" s="172">
        <f t="shared" si="2"/>
        <v>17291</v>
      </c>
      <c r="H14" s="144">
        <f t="shared" si="3"/>
        <v>1893</v>
      </c>
      <c r="I14" s="89">
        <v>965</v>
      </c>
      <c r="J14" s="89">
        <v>928</v>
      </c>
      <c r="K14" s="144">
        <f t="shared" si="4"/>
        <v>3237</v>
      </c>
      <c r="L14" s="89">
        <v>1253</v>
      </c>
      <c r="M14" s="89">
        <v>1984</v>
      </c>
      <c r="N14" s="144">
        <f t="shared" si="5"/>
        <v>9630</v>
      </c>
      <c r="O14" s="89">
        <v>2951</v>
      </c>
      <c r="P14" s="89">
        <v>6679</v>
      </c>
      <c r="Q14" s="144">
        <f t="shared" si="6"/>
        <v>11712</v>
      </c>
      <c r="R14" s="89">
        <v>4012</v>
      </c>
      <c r="S14" s="90">
        <v>7700</v>
      </c>
    </row>
    <row r="15" spans="1:19" ht="21.95" customHeight="1" x14ac:dyDescent="0.15">
      <c r="A15" s="227"/>
      <c r="B15" s="191" t="s">
        <v>147</v>
      </c>
      <c r="C15" s="192"/>
      <c r="D15" s="193"/>
      <c r="E15" s="144">
        <f t="shared" si="1"/>
        <v>10990</v>
      </c>
      <c r="F15" s="172">
        <f t="shared" si="2"/>
        <v>5630</v>
      </c>
      <c r="G15" s="172">
        <f t="shared" si="2"/>
        <v>5360</v>
      </c>
      <c r="H15" s="144">
        <f t="shared" si="3"/>
        <v>436</v>
      </c>
      <c r="I15" s="89">
        <v>282</v>
      </c>
      <c r="J15" s="89">
        <v>154</v>
      </c>
      <c r="K15" s="144">
        <f t="shared" si="4"/>
        <v>918</v>
      </c>
      <c r="L15" s="89">
        <v>517</v>
      </c>
      <c r="M15" s="89">
        <v>401</v>
      </c>
      <c r="N15" s="144">
        <f t="shared" si="5"/>
        <v>3929</v>
      </c>
      <c r="O15" s="89">
        <v>1961</v>
      </c>
      <c r="P15" s="89">
        <v>1968</v>
      </c>
      <c r="Q15" s="144">
        <f t="shared" si="6"/>
        <v>5707</v>
      </c>
      <c r="R15" s="89">
        <v>2870</v>
      </c>
      <c r="S15" s="90">
        <v>2837</v>
      </c>
    </row>
    <row r="16" spans="1:19" ht="21.95" customHeight="1" x14ac:dyDescent="0.15">
      <c r="A16" s="227"/>
      <c r="B16" s="191" t="s">
        <v>148</v>
      </c>
      <c r="C16" s="192"/>
      <c r="D16" s="193"/>
      <c r="E16" s="144">
        <f t="shared" si="1"/>
        <v>21088</v>
      </c>
      <c r="F16" s="172">
        <f t="shared" si="2"/>
        <v>8478</v>
      </c>
      <c r="G16" s="172">
        <f t="shared" si="2"/>
        <v>12610</v>
      </c>
      <c r="H16" s="144">
        <f t="shared" si="3"/>
        <v>766</v>
      </c>
      <c r="I16" s="89">
        <v>441</v>
      </c>
      <c r="J16" s="89">
        <v>325</v>
      </c>
      <c r="K16" s="144">
        <f t="shared" si="4"/>
        <v>1770</v>
      </c>
      <c r="L16" s="89">
        <v>800</v>
      </c>
      <c r="M16" s="89">
        <v>970</v>
      </c>
      <c r="N16" s="144">
        <f t="shared" si="5"/>
        <v>7483</v>
      </c>
      <c r="O16" s="89">
        <v>2802</v>
      </c>
      <c r="P16" s="89">
        <v>4681</v>
      </c>
      <c r="Q16" s="144">
        <f t="shared" si="6"/>
        <v>11069</v>
      </c>
      <c r="R16" s="89">
        <v>4435</v>
      </c>
      <c r="S16" s="90">
        <v>6634</v>
      </c>
    </row>
    <row r="17" spans="1:19" ht="21.95" customHeight="1" x14ac:dyDescent="0.15">
      <c r="A17" s="227"/>
      <c r="B17" s="191" t="s">
        <v>149</v>
      </c>
      <c r="C17" s="192"/>
      <c r="D17" s="193"/>
      <c r="E17" s="144">
        <f t="shared" si="1"/>
        <v>5998</v>
      </c>
      <c r="F17" s="172">
        <f t="shared" si="2"/>
        <v>3227</v>
      </c>
      <c r="G17" s="172">
        <f t="shared" si="2"/>
        <v>2771</v>
      </c>
      <c r="H17" s="144">
        <f t="shared" si="3"/>
        <v>444</v>
      </c>
      <c r="I17" s="89">
        <v>338</v>
      </c>
      <c r="J17" s="89">
        <v>106</v>
      </c>
      <c r="K17" s="144">
        <f t="shared" si="4"/>
        <v>753</v>
      </c>
      <c r="L17" s="89">
        <v>451</v>
      </c>
      <c r="M17" s="89">
        <v>302</v>
      </c>
      <c r="N17" s="144">
        <f t="shared" si="5"/>
        <v>2145</v>
      </c>
      <c r="O17" s="89">
        <v>1067</v>
      </c>
      <c r="P17" s="89">
        <v>1078</v>
      </c>
      <c r="Q17" s="144">
        <f t="shared" si="6"/>
        <v>2656</v>
      </c>
      <c r="R17" s="89">
        <v>1371</v>
      </c>
      <c r="S17" s="90">
        <v>1285</v>
      </c>
    </row>
    <row r="18" spans="1:19" ht="21.95" customHeight="1" x14ac:dyDescent="0.15">
      <c r="A18" s="227"/>
      <c r="B18" s="191" t="s">
        <v>150</v>
      </c>
      <c r="C18" s="192"/>
      <c r="D18" s="193"/>
      <c r="E18" s="144">
        <f t="shared" si="1"/>
        <v>7220</v>
      </c>
      <c r="F18" s="172">
        <f t="shared" si="2"/>
        <v>4426</v>
      </c>
      <c r="G18" s="172">
        <f t="shared" si="2"/>
        <v>2794</v>
      </c>
      <c r="H18" s="144">
        <f t="shared" si="3"/>
        <v>832</v>
      </c>
      <c r="I18" s="89">
        <v>678</v>
      </c>
      <c r="J18" s="89">
        <v>154</v>
      </c>
      <c r="K18" s="144">
        <f t="shared" si="4"/>
        <v>1122</v>
      </c>
      <c r="L18" s="89">
        <v>738</v>
      </c>
      <c r="M18" s="89">
        <v>384</v>
      </c>
      <c r="N18" s="144">
        <f t="shared" si="5"/>
        <v>2543</v>
      </c>
      <c r="O18" s="89">
        <v>1431</v>
      </c>
      <c r="P18" s="89">
        <v>1112</v>
      </c>
      <c r="Q18" s="144">
        <f t="shared" si="6"/>
        <v>2723</v>
      </c>
      <c r="R18" s="89">
        <v>1579</v>
      </c>
      <c r="S18" s="90">
        <v>1144</v>
      </c>
    </row>
    <row r="19" spans="1:19" ht="21.95" customHeight="1" x14ac:dyDescent="0.15">
      <c r="A19" s="228"/>
      <c r="B19" s="200" t="s">
        <v>151</v>
      </c>
      <c r="C19" s="201"/>
      <c r="D19" s="202"/>
      <c r="E19" s="145">
        <f t="shared" si="1"/>
        <v>7273</v>
      </c>
      <c r="F19" s="173">
        <f t="shared" si="2"/>
        <v>4640</v>
      </c>
      <c r="G19" s="173">
        <f t="shared" si="2"/>
        <v>2633</v>
      </c>
      <c r="H19" s="145">
        <f t="shared" si="3"/>
        <v>650</v>
      </c>
      <c r="I19" s="98">
        <v>503</v>
      </c>
      <c r="J19" s="98">
        <v>147</v>
      </c>
      <c r="K19" s="145">
        <f t="shared" si="4"/>
        <v>1063</v>
      </c>
      <c r="L19" s="98">
        <v>695</v>
      </c>
      <c r="M19" s="98">
        <v>368</v>
      </c>
      <c r="N19" s="145">
        <f t="shared" si="5"/>
        <v>2727</v>
      </c>
      <c r="O19" s="98">
        <v>1633</v>
      </c>
      <c r="P19" s="98">
        <v>1094</v>
      </c>
      <c r="Q19" s="145">
        <f t="shared" si="6"/>
        <v>2833</v>
      </c>
      <c r="R19" s="89">
        <v>1809</v>
      </c>
      <c r="S19" s="99">
        <v>1024</v>
      </c>
    </row>
    <row r="20" spans="1:19" ht="21.95" customHeight="1" x14ac:dyDescent="0.15">
      <c r="A20" s="266" t="s">
        <v>152</v>
      </c>
      <c r="B20" s="258" t="s">
        <v>153</v>
      </c>
      <c r="C20" s="261" t="s">
        <v>135</v>
      </c>
      <c r="D20" s="262"/>
      <c r="E20" s="144">
        <f>SUM(F20:G20)</f>
        <v>1440</v>
      </c>
      <c r="F20" s="170">
        <f t="shared" si="2"/>
        <v>1094</v>
      </c>
      <c r="G20" s="170">
        <f t="shared" si="2"/>
        <v>346</v>
      </c>
      <c r="H20" s="144">
        <f>SUM(I20:J20)</f>
        <v>400</v>
      </c>
      <c r="I20" s="89">
        <v>323</v>
      </c>
      <c r="J20" s="89">
        <v>77</v>
      </c>
      <c r="K20" s="144">
        <f>SUM(L20:M20)</f>
        <v>575</v>
      </c>
      <c r="L20" s="89">
        <v>434</v>
      </c>
      <c r="M20" s="89">
        <v>141</v>
      </c>
      <c r="N20" s="144">
        <f>SUM(O20:P20)</f>
        <v>465</v>
      </c>
      <c r="O20" s="89">
        <v>337</v>
      </c>
      <c r="P20" s="89">
        <v>128</v>
      </c>
      <c r="Q20" s="263"/>
      <c r="R20" s="263"/>
      <c r="S20" s="253"/>
    </row>
    <row r="21" spans="1:19" ht="21.95" customHeight="1" x14ac:dyDescent="0.15">
      <c r="A21" s="236"/>
      <c r="B21" s="259"/>
      <c r="C21" s="219" t="s">
        <v>154</v>
      </c>
      <c r="D21" s="220"/>
      <c r="E21" s="144">
        <f>SUM(F21:G21)</f>
        <v>140</v>
      </c>
      <c r="F21" s="171">
        <f t="shared" si="2"/>
        <v>94</v>
      </c>
      <c r="G21" s="171">
        <f t="shared" si="2"/>
        <v>46</v>
      </c>
      <c r="H21" s="144">
        <f>SUM(I21:J21)</f>
        <v>39</v>
      </c>
      <c r="I21" s="89">
        <v>26</v>
      </c>
      <c r="J21" s="89">
        <v>13</v>
      </c>
      <c r="K21" s="144">
        <f>SUM(L21:M21)</f>
        <v>51</v>
      </c>
      <c r="L21" s="89">
        <v>32</v>
      </c>
      <c r="M21" s="89">
        <v>19</v>
      </c>
      <c r="N21" s="144">
        <f>SUM(O21:P21)</f>
        <v>50</v>
      </c>
      <c r="O21" s="89">
        <v>36</v>
      </c>
      <c r="P21" s="89">
        <v>14</v>
      </c>
      <c r="Q21" s="264"/>
      <c r="R21" s="264"/>
      <c r="S21" s="254"/>
    </row>
    <row r="22" spans="1:19" ht="21.95" customHeight="1" x14ac:dyDescent="0.15">
      <c r="A22" s="236"/>
      <c r="B22" s="260"/>
      <c r="C22" s="256" t="s">
        <v>155</v>
      </c>
      <c r="D22" s="257"/>
      <c r="E22" s="91">
        <f t="shared" ref="E22:P22" si="7">ROUND(E21/E20,4)</f>
        <v>9.7199999999999995E-2</v>
      </c>
      <c r="F22" s="91">
        <f t="shared" si="7"/>
        <v>8.5900000000000004E-2</v>
      </c>
      <c r="G22" s="91">
        <f t="shared" si="7"/>
        <v>0.13289999999999999</v>
      </c>
      <c r="H22" s="92">
        <f t="shared" si="7"/>
        <v>9.7500000000000003E-2</v>
      </c>
      <c r="I22" s="92">
        <f t="shared" si="7"/>
        <v>8.0500000000000002E-2</v>
      </c>
      <c r="J22" s="92">
        <f t="shared" si="7"/>
        <v>0.16880000000000001</v>
      </c>
      <c r="K22" s="92">
        <f t="shared" si="7"/>
        <v>8.8700000000000001E-2</v>
      </c>
      <c r="L22" s="92">
        <f t="shared" si="7"/>
        <v>7.3700000000000002E-2</v>
      </c>
      <c r="M22" s="92">
        <f t="shared" si="7"/>
        <v>0.1348</v>
      </c>
      <c r="N22" s="92">
        <f t="shared" si="7"/>
        <v>0.1075</v>
      </c>
      <c r="O22" s="92">
        <f t="shared" si="7"/>
        <v>0.10680000000000001</v>
      </c>
      <c r="P22" s="92">
        <f t="shared" si="7"/>
        <v>0.1094</v>
      </c>
      <c r="Q22" s="265"/>
      <c r="R22" s="265"/>
      <c r="S22" s="255"/>
    </row>
    <row r="23" spans="1:19" ht="21.95" customHeight="1" x14ac:dyDescent="0.15">
      <c r="A23" s="236"/>
      <c r="B23" s="258" t="s">
        <v>156</v>
      </c>
      <c r="C23" s="261" t="s">
        <v>135</v>
      </c>
      <c r="D23" s="262"/>
      <c r="E23" s="144">
        <f>SUM(F23:G23)</f>
        <v>4680</v>
      </c>
      <c r="F23" s="85">
        <f t="shared" si="2"/>
        <v>2895</v>
      </c>
      <c r="G23" s="170">
        <f t="shared" si="2"/>
        <v>1785</v>
      </c>
      <c r="H23" s="144">
        <f>SUM(I23:J23)</f>
        <v>307</v>
      </c>
      <c r="I23" s="89">
        <v>189</v>
      </c>
      <c r="J23" s="89">
        <v>118</v>
      </c>
      <c r="K23" s="144">
        <f>SUM(L23:M23)</f>
        <v>397</v>
      </c>
      <c r="L23" s="89">
        <v>221</v>
      </c>
      <c r="M23" s="89">
        <v>176</v>
      </c>
      <c r="N23" s="144">
        <f>SUM(O23:P23)</f>
        <v>1607</v>
      </c>
      <c r="O23" s="89">
        <v>957</v>
      </c>
      <c r="P23" s="89">
        <v>650</v>
      </c>
      <c r="Q23" s="144">
        <f>SUM(R23:S23)</f>
        <v>2369</v>
      </c>
      <c r="R23" s="89">
        <v>1528</v>
      </c>
      <c r="S23" s="90">
        <v>841</v>
      </c>
    </row>
    <row r="24" spans="1:19" ht="21.95" customHeight="1" x14ac:dyDescent="0.15">
      <c r="A24" s="236"/>
      <c r="B24" s="259"/>
      <c r="C24" s="219" t="s">
        <v>154</v>
      </c>
      <c r="D24" s="220"/>
      <c r="E24" s="144">
        <f>SUM(F24:G24)</f>
        <v>649</v>
      </c>
      <c r="F24" s="172">
        <f t="shared" si="2"/>
        <v>389</v>
      </c>
      <c r="G24" s="172">
        <f t="shared" si="2"/>
        <v>260</v>
      </c>
      <c r="H24" s="144">
        <f>SUM(I24:J24)</f>
        <v>32</v>
      </c>
      <c r="I24" s="89">
        <v>20</v>
      </c>
      <c r="J24" s="89">
        <v>12</v>
      </c>
      <c r="K24" s="144">
        <f>SUM(L24:M24)</f>
        <v>44</v>
      </c>
      <c r="L24" s="89">
        <v>21</v>
      </c>
      <c r="M24" s="89">
        <v>23</v>
      </c>
      <c r="N24" s="144">
        <f>SUM(O24:P24)</f>
        <v>277</v>
      </c>
      <c r="O24" s="89">
        <v>161</v>
      </c>
      <c r="P24" s="89">
        <v>116</v>
      </c>
      <c r="Q24" s="144">
        <f>SUM(R24:S24)</f>
        <v>296</v>
      </c>
      <c r="R24" s="89">
        <v>187</v>
      </c>
      <c r="S24" s="90">
        <v>109</v>
      </c>
    </row>
    <row r="25" spans="1:19" ht="21.95" customHeight="1" x14ac:dyDescent="0.15">
      <c r="A25" s="237"/>
      <c r="B25" s="260"/>
      <c r="C25" s="256" t="s">
        <v>155</v>
      </c>
      <c r="D25" s="257"/>
      <c r="E25" s="91">
        <f t="shared" ref="E25:S25" si="8">ROUND(E24/E23,4)</f>
        <v>0.13869999999999999</v>
      </c>
      <c r="F25" s="91">
        <f t="shared" si="8"/>
        <v>0.13439999999999999</v>
      </c>
      <c r="G25" s="91">
        <f t="shared" si="8"/>
        <v>0.1457</v>
      </c>
      <c r="H25" s="92">
        <f>ROUND(H24/H23,4)</f>
        <v>0.1042</v>
      </c>
      <c r="I25" s="92">
        <f t="shared" si="8"/>
        <v>0.10580000000000001</v>
      </c>
      <c r="J25" s="92">
        <f t="shared" si="8"/>
        <v>0.1017</v>
      </c>
      <c r="K25" s="92">
        <f t="shared" si="8"/>
        <v>0.1108</v>
      </c>
      <c r="L25" s="92">
        <f t="shared" si="8"/>
        <v>9.5000000000000001E-2</v>
      </c>
      <c r="M25" s="92">
        <f t="shared" si="8"/>
        <v>0.13070000000000001</v>
      </c>
      <c r="N25" s="92">
        <f t="shared" si="8"/>
        <v>0.1724</v>
      </c>
      <c r="O25" s="92">
        <f t="shared" si="8"/>
        <v>0.16819999999999999</v>
      </c>
      <c r="P25" s="92">
        <f t="shared" si="8"/>
        <v>0.17849999999999999</v>
      </c>
      <c r="Q25" s="92">
        <f t="shared" si="8"/>
        <v>0.1249</v>
      </c>
      <c r="R25" s="92">
        <f t="shared" si="8"/>
        <v>0.12239999999999999</v>
      </c>
      <c r="S25" s="100">
        <f t="shared" si="8"/>
        <v>0.12959999999999999</v>
      </c>
    </row>
    <row r="26" spans="1:19" x14ac:dyDescent="0.15">
      <c r="A26" s="3" t="s">
        <v>157</v>
      </c>
      <c r="S26" s="45" t="s">
        <v>158</v>
      </c>
    </row>
    <row r="27" spans="1:19" x14ac:dyDescent="0.15">
      <c r="A27" s="3" t="s">
        <v>159</v>
      </c>
      <c r="S27" s="45"/>
    </row>
    <row r="28" spans="1:19" x14ac:dyDescent="0.15">
      <c r="A28" s="3" t="s">
        <v>160</v>
      </c>
      <c r="S28" s="45"/>
    </row>
    <row r="30" spans="1:19" ht="18.75" customHeight="1" x14ac:dyDescent="0.15">
      <c r="A30" s="2" t="s">
        <v>161</v>
      </c>
      <c r="B30" s="2"/>
      <c r="C30" s="2"/>
      <c r="D30" s="2"/>
      <c r="J30" s="80" t="s">
        <v>162</v>
      </c>
      <c r="K30" s="2"/>
      <c r="L30" s="2"/>
    </row>
    <row r="31" spans="1:19" x14ac:dyDescent="0.15">
      <c r="G31" s="27" t="str">
        <f>S2</f>
        <v>令和3年度</v>
      </c>
      <c r="P31" s="27" t="str">
        <f>S2</f>
        <v>令和3年度</v>
      </c>
    </row>
    <row r="32" spans="1:19" ht="21.95" customHeight="1" x14ac:dyDescent="0.15">
      <c r="A32" s="240" t="s">
        <v>133</v>
      </c>
      <c r="B32" s="240"/>
      <c r="C32" s="241"/>
      <c r="D32" s="246" t="s">
        <v>134</v>
      </c>
      <c r="E32" s="246"/>
      <c r="F32" s="247">
        <v>245406</v>
      </c>
      <c r="G32" s="248"/>
      <c r="J32" s="249" t="s">
        <v>125</v>
      </c>
      <c r="K32" s="249"/>
      <c r="L32" s="249"/>
      <c r="M32" s="250"/>
      <c r="N32" s="238" t="s">
        <v>163</v>
      </c>
      <c r="O32" s="238" t="s">
        <v>131</v>
      </c>
      <c r="P32" s="234" t="s">
        <v>132</v>
      </c>
    </row>
    <row r="33" spans="1:19" ht="21.95" customHeight="1" x14ac:dyDescent="0.15">
      <c r="A33" s="242"/>
      <c r="B33" s="242"/>
      <c r="C33" s="243"/>
      <c r="D33" s="205" t="s">
        <v>136</v>
      </c>
      <c r="E33" s="205"/>
      <c r="F33" s="211">
        <v>46286</v>
      </c>
      <c r="G33" s="212"/>
      <c r="J33" s="251"/>
      <c r="K33" s="251"/>
      <c r="L33" s="251"/>
      <c r="M33" s="252"/>
      <c r="N33" s="239"/>
      <c r="O33" s="239"/>
      <c r="P33" s="235"/>
    </row>
    <row r="34" spans="1:19" ht="21.95" customHeight="1" x14ac:dyDescent="0.15">
      <c r="A34" s="244"/>
      <c r="B34" s="244"/>
      <c r="C34" s="245"/>
      <c r="D34" s="225" t="s">
        <v>164</v>
      </c>
      <c r="E34" s="225"/>
      <c r="F34" s="198">
        <v>0.189</v>
      </c>
      <c r="G34" s="199"/>
      <c r="J34" s="236" t="s">
        <v>165</v>
      </c>
      <c r="K34" s="218" t="s">
        <v>135</v>
      </c>
      <c r="L34" s="219"/>
      <c r="M34" s="220"/>
      <c r="N34" s="101">
        <f>SUM(O34:P34)</f>
        <v>279280</v>
      </c>
      <c r="O34" s="102">
        <v>108169</v>
      </c>
      <c r="P34" s="103">
        <v>171111</v>
      </c>
    </row>
    <row r="35" spans="1:19" ht="21.95" customHeight="1" x14ac:dyDescent="0.15">
      <c r="A35" s="213" t="s">
        <v>152</v>
      </c>
      <c r="B35" s="214"/>
      <c r="C35" s="217" t="s">
        <v>166</v>
      </c>
      <c r="D35" s="205" t="s">
        <v>134</v>
      </c>
      <c r="E35" s="205"/>
      <c r="F35" s="206">
        <v>4763</v>
      </c>
      <c r="G35" s="207"/>
      <c r="J35" s="236"/>
      <c r="K35" s="218" t="s">
        <v>137</v>
      </c>
      <c r="L35" s="219"/>
      <c r="M35" s="220"/>
      <c r="N35" s="101">
        <f>SUM(O35:P35)</f>
        <v>24642</v>
      </c>
      <c r="O35" s="102">
        <v>9838</v>
      </c>
      <c r="P35" s="103">
        <v>14804</v>
      </c>
    </row>
    <row r="36" spans="1:19" ht="21.95" customHeight="1" x14ac:dyDescent="0.15">
      <c r="A36" s="213"/>
      <c r="B36" s="214"/>
      <c r="C36" s="203"/>
      <c r="D36" s="205" t="s">
        <v>167</v>
      </c>
      <c r="E36" s="205"/>
      <c r="F36" s="206">
        <v>590</v>
      </c>
      <c r="G36" s="207"/>
      <c r="J36" s="237"/>
      <c r="K36" s="218" t="s">
        <v>138</v>
      </c>
      <c r="L36" s="219"/>
      <c r="M36" s="220"/>
      <c r="N36" s="91">
        <f>N35/N34</f>
        <v>8.8234030363792612E-2</v>
      </c>
      <c r="O36" s="92">
        <f t="shared" ref="O36:P36" si="9">O35/O34</f>
        <v>9.0950272259150033E-2</v>
      </c>
      <c r="P36" s="92">
        <f t="shared" si="9"/>
        <v>8.6516939296713835E-2</v>
      </c>
    </row>
    <row r="37" spans="1:19" ht="21.95" customHeight="1" x14ac:dyDescent="0.15">
      <c r="A37" s="213"/>
      <c r="B37" s="214"/>
      <c r="C37" s="203"/>
      <c r="D37" s="205" t="s">
        <v>164</v>
      </c>
      <c r="E37" s="205"/>
      <c r="F37" s="221">
        <v>0.124</v>
      </c>
      <c r="G37" s="222"/>
      <c r="J37" s="226" t="s">
        <v>168</v>
      </c>
      <c r="K37" s="229" t="s">
        <v>142</v>
      </c>
      <c r="L37" s="230"/>
      <c r="M37" s="231"/>
      <c r="N37" s="88">
        <f>SUM(O37:P37)</f>
        <v>16164</v>
      </c>
      <c r="O37" s="89">
        <v>6406</v>
      </c>
      <c r="P37" s="90">
        <v>9758</v>
      </c>
    </row>
    <row r="38" spans="1:19" ht="21.95" customHeight="1" x14ac:dyDescent="0.15">
      <c r="A38" s="213"/>
      <c r="B38" s="214"/>
      <c r="C38" s="232" t="s">
        <v>169</v>
      </c>
      <c r="D38" s="208" t="s">
        <v>134</v>
      </c>
      <c r="E38" s="208"/>
      <c r="F38" s="209">
        <v>1274</v>
      </c>
      <c r="G38" s="210"/>
      <c r="J38" s="227"/>
      <c r="K38" s="191" t="s">
        <v>143</v>
      </c>
      <c r="L38" s="192"/>
      <c r="M38" s="193"/>
      <c r="N38" s="88">
        <f t="shared" ref="N38:N46" si="10">SUM(O38:P38)</f>
        <v>4096</v>
      </c>
      <c r="O38" s="89">
        <v>1827</v>
      </c>
      <c r="P38" s="90">
        <v>2269</v>
      </c>
    </row>
    <row r="39" spans="1:19" ht="21.95" customHeight="1" x14ac:dyDescent="0.15">
      <c r="A39" s="213"/>
      <c r="B39" s="214"/>
      <c r="C39" s="203"/>
      <c r="D39" s="205" t="s">
        <v>167</v>
      </c>
      <c r="E39" s="205"/>
      <c r="F39" s="211">
        <v>126</v>
      </c>
      <c r="G39" s="212"/>
      <c r="J39" s="227"/>
      <c r="K39" s="191" t="s">
        <v>144</v>
      </c>
      <c r="L39" s="192"/>
      <c r="M39" s="193"/>
      <c r="N39" s="88">
        <f t="shared" si="10"/>
        <v>4352</v>
      </c>
      <c r="O39" s="89">
        <v>1944</v>
      </c>
      <c r="P39" s="90">
        <v>2408</v>
      </c>
    </row>
    <row r="40" spans="1:19" ht="21.95" customHeight="1" x14ac:dyDescent="0.15">
      <c r="A40" s="213"/>
      <c r="B40" s="214"/>
      <c r="C40" s="233"/>
      <c r="D40" s="194" t="s">
        <v>164</v>
      </c>
      <c r="E40" s="194"/>
      <c r="F40" s="223">
        <v>9.9000000000000005E-2</v>
      </c>
      <c r="G40" s="224"/>
      <c r="J40" s="227"/>
      <c r="K40" s="218" t="s">
        <v>145</v>
      </c>
      <c r="L40" s="219"/>
      <c r="M40" s="220"/>
      <c r="N40" s="88">
        <f t="shared" si="10"/>
        <v>1040</v>
      </c>
      <c r="O40" s="89">
        <v>760</v>
      </c>
      <c r="P40" s="90">
        <v>280</v>
      </c>
    </row>
    <row r="41" spans="1:19" ht="21.95" customHeight="1" x14ac:dyDescent="0.15">
      <c r="A41" s="213"/>
      <c r="B41" s="214"/>
      <c r="C41" s="203" t="s">
        <v>170</v>
      </c>
      <c r="D41" s="205" t="s">
        <v>134</v>
      </c>
      <c r="E41" s="205"/>
      <c r="F41" s="206">
        <v>6037</v>
      </c>
      <c r="G41" s="207"/>
      <c r="J41" s="227"/>
      <c r="K41" s="191" t="s">
        <v>146</v>
      </c>
      <c r="L41" s="192"/>
      <c r="M41" s="193"/>
      <c r="N41" s="88">
        <f t="shared" si="10"/>
        <v>11493</v>
      </c>
      <c r="O41" s="89">
        <v>3952</v>
      </c>
      <c r="P41" s="90">
        <v>7541</v>
      </c>
    </row>
    <row r="42" spans="1:19" ht="21.95" customHeight="1" x14ac:dyDescent="0.15">
      <c r="A42" s="213"/>
      <c r="B42" s="214"/>
      <c r="C42" s="203"/>
      <c r="D42" s="205" t="s">
        <v>167</v>
      </c>
      <c r="E42" s="205"/>
      <c r="F42" s="206">
        <v>716</v>
      </c>
      <c r="G42" s="207"/>
      <c r="J42" s="227"/>
      <c r="K42" s="191" t="s">
        <v>147</v>
      </c>
      <c r="L42" s="192"/>
      <c r="M42" s="193"/>
      <c r="N42" s="88">
        <f t="shared" si="10"/>
        <v>6971</v>
      </c>
      <c r="O42" s="89">
        <v>3389</v>
      </c>
      <c r="P42" s="90">
        <v>3582</v>
      </c>
    </row>
    <row r="43" spans="1:19" ht="21.95" customHeight="1" x14ac:dyDescent="0.15">
      <c r="A43" s="215"/>
      <c r="B43" s="216"/>
      <c r="C43" s="204"/>
      <c r="D43" s="225" t="s">
        <v>164</v>
      </c>
      <c r="E43" s="225"/>
      <c r="F43" s="198">
        <v>0.11899999999999999</v>
      </c>
      <c r="G43" s="199"/>
      <c r="J43" s="227"/>
      <c r="K43" s="191" t="s">
        <v>148</v>
      </c>
      <c r="L43" s="192"/>
      <c r="M43" s="193"/>
      <c r="N43" s="88">
        <f t="shared" si="10"/>
        <v>14288</v>
      </c>
      <c r="O43" s="89">
        <v>5767</v>
      </c>
      <c r="P43" s="90">
        <v>8521</v>
      </c>
    </row>
    <row r="44" spans="1:19" ht="21.95" customHeight="1" x14ac:dyDescent="0.15">
      <c r="A44" s="196" t="s">
        <v>171</v>
      </c>
      <c r="B44" s="197"/>
      <c r="C44" s="197"/>
      <c r="D44" s="197"/>
      <c r="E44" s="197"/>
      <c r="F44" s="197"/>
      <c r="G44" s="197"/>
      <c r="H44" s="197"/>
      <c r="J44" s="227"/>
      <c r="K44" s="191" t="s">
        <v>149</v>
      </c>
      <c r="L44" s="192"/>
      <c r="M44" s="193"/>
      <c r="N44" s="88">
        <f t="shared" si="10"/>
        <v>3214</v>
      </c>
      <c r="O44" s="89">
        <v>1523</v>
      </c>
      <c r="P44" s="90">
        <v>1691</v>
      </c>
    </row>
    <row r="45" spans="1:19" ht="21.95" customHeight="1" x14ac:dyDescent="0.15">
      <c r="A45" s="197"/>
      <c r="B45" s="197"/>
      <c r="C45" s="197"/>
      <c r="D45" s="197"/>
      <c r="E45" s="197"/>
      <c r="F45" s="197"/>
      <c r="G45" s="197"/>
      <c r="H45" s="197"/>
      <c r="J45" s="227"/>
      <c r="K45" s="191" t="s">
        <v>150</v>
      </c>
      <c r="L45" s="192"/>
      <c r="M45" s="193"/>
      <c r="N45" s="88">
        <f t="shared" si="10"/>
        <v>2079</v>
      </c>
      <c r="O45" s="89">
        <v>1190</v>
      </c>
      <c r="P45" s="90">
        <v>889</v>
      </c>
    </row>
    <row r="46" spans="1:19" ht="21.95" customHeight="1" x14ac:dyDescent="0.15">
      <c r="H46" s="104" t="s">
        <v>158</v>
      </c>
      <c r="J46" s="228"/>
      <c r="K46" s="200" t="s">
        <v>151</v>
      </c>
      <c r="L46" s="201"/>
      <c r="M46" s="202"/>
      <c r="N46" s="97">
        <f t="shared" si="10"/>
        <v>2358</v>
      </c>
      <c r="O46" s="98">
        <v>1501</v>
      </c>
      <c r="P46" s="99">
        <v>857</v>
      </c>
    </row>
    <row r="47" spans="1:19" ht="13.5" customHeight="1" x14ac:dyDescent="0.15">
      <c r="B47" s="159"/>
      <c r="C47" s="159"/>
      <c r="D47" s="159"/>
      <c r="E47" s="105"/>
      <c r="F47" s="105"/>
      <c r="G47" s="105"/>
      <c r="J47" s="195" t="s">
        <v>172</v>
      </c>
      <c r="K47" s="195"/>
      <c r="L47" s="195"/>
      <c r="M47" s="195"/>
      <c r="N47" s="195"/>
      <c r="O47" s="195"/>
      <c r="P47" s="195"/>
      <c r="Q47" s="195"/>
      <c r="R47" s="195"/>
      <c r="S47" s="195"/>
    </row>
    <row r="48" spans="1:19" x14ac:dyDescent="0.15">
      <c r="J48" s="195" t="s">
        <v>173</v>
      </c>
      <c r="K48" s="195"/>
      <c r="L48" s="195"/>
      <c r="M48" s="195"/>
      <c r="N48" s="195"/>
      <c r="O48" s="195"/>
      <c r="P48" s="195"/>
      <c r="Q48" s="195"/>
      <c r="R48" s="195"/>
      <c r="S48" s="195"/>
    </row>
    <row r="49" spans="2:19" x14ac:dyDescent="0.15">
      <c r="R49" s="45"/>
      <c r="S49" s="45" t="s">
        <v>158</v>
      </c>
    </row>
    <row r="53" spans="2:19" x14ac:dyDescent="0.15">
      <c r="B53" s="196"/>
      <c r="C53" s="196"/>
      <c r="D53" s="196"/>
      <c r="E53" s="196"/>
      <c r="F53" s="196"/>
      <c r="G53" s="196"/>
      <c r="H53" s="196"/>
      <c r="I53" s="196"/>
    </row>
    <row r="54" spans="2:19" x14ac:dyDescent="0.15">
      <c r="B54" s="197"/>
      <c r="C54" s="197"/>
      <c r="D54" s="197"/>
      <c r="E54" s="197"/>
      <c r="F54" s="197"/>
      <c r="G54" s="197"/>
      <c r="H54" s="197"/>
      <c r="I54" s="197"/>
    </row>
  </sheetData>
  <mergeCells count="87">
    <mergeCell ref="Q3:S3"/>
    <mergeCell ref="A3:D4"/>
    <mergeCell ref="E3:G3"/>
    <mergeCell ref="H3:J3"/>
    <mergeCell ref="K3:M3"/>
    <mergeCell ref="N3:P3"/>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B19:D19"/>
    <mergeCell ref="A20:A25"/>
    <mergeCell ref="B20:B22"/>
    <mergeCell ref="C20:D20"/>
    <mergeCell ref="Q20:Q22"/>
    <mergeCell ref="S20:S22"/>
    <mergeCell ref="C21:D21"/>
    <mergeCell ref="C22:D22"/>
    <mergeCell ref="B23:B25"/>
    <mergeCell ref="C23:D23"/>
    <mergeCell ref="C24:D24"/>
    <mergeCell ref="C25:D25"/>
    <mergeCell ref="R20:R22"/>
    <mergeCell ref="A32:C34"/>
    <mergeCell ref="D32:E32"/>
    <mergeCell ref="F32:G32"/>
    <mergeCell ref="J32:M33"/>
    <mergeCell ref="N32:N33"/>
    <mergeCell ref="P32:P33"/>
    <mergeCell ref="D33:E33"/>
    <mergeCell ref="F33:G33"/>
    <mergeCell ref="D34:E34"/>
    <mergeCell ref="F34:G34"/>
    <mergeCell ref="J34:J36"/>
    <mergeCell ref="K34:M34"/>
    <mergeCell ref="O32:O33"/>
    <mergeCell ref="A35:B43"/>
    <mergeCell ref="C35:C37"/>
    <mergeCell ref="D35:E35"/>
    <mergeCell ref="F35:G35"/>
    <mergeCell ref="K35:M35"/>
    <mergeCell ref="D36:E36"/>
    <mergeCell ref="F36:G36"/>
    <mergeCell ref="K36:M36"/>
    <mergeCell ref="D37:E37"/>
    <mergeCell ref="F37:G37"/>
    <mergeCell ref="F40:G40"/>
    <mergeCell ref="K40:M40"/>
    <mergeCell ref="D43:E43"/>
    <mergeCell ref="J37:J46"/>
    <mergeCell ref="K37:M37"/>
    <mergeCell ref="C38:C40"/>
    <mergeCell ref="F42:G42"/>
    <mergeCell ref="D38:E38"/>
    <mergeCell ref="F38:G38"/>
    <mergeCell ref="K38:M38"/>
    <mergeCell ref="D39:E39"/>
    <mergeCell ref="F39:G39"/>
    <mergeCell ref="K39:M39"/>
    <mergeCell ref="K42:M42"/>
    <mergeCell ref="D40:E40"/>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G17"/>
  <sheetViews>
    <sheetView view="pageBreakPreview" zoomScale="130" zoomScaleNormal="100" zoomScaleSheetLayoutView="130" workbookViewId="0">
      <selection activeCell="O17" sqref="O17"/>
    </sheetView>
  </sheetViews>
  <sheetFormatPr defaultColWidth="8.75" defaultRowHeight="13.5" x14ac:dyDescent="0.15"/>
  <cols>
    <col min="1" max="3" width="4.125" customWidth="1"/>
    <col min="4" max="4" width="11.375" customWidth="1"/>
    <col min="5" max="5" width="18.125" customWidth="1"/>
  </cols>
  <sheetData>
    <row r="1" spans="1:7" ht="18.75" customHeight="1" x14ac:dyDescent="0.15">
      <c r="A1" s="1" t="s">
        <v>174</v>
      </c>
      <c r="B1" s="2"/>
      <c r="C1" s="2"/>
      <c r="D1" s="2"/>
      <c r="E1" s="3"/>
      <c r="G1" s="106"/>
    </row>
    <row r="2" spans="1:7" ht="13.5" customHeight="1" x14ac:dyDescent="0.15">
      <c r="A2" s="1"/>
      <c r="B2" s="2"/>
      <c r="C2" s="2"/>
      <c r="D2" s="2"/>
      <c r="E2" s="27" t="str">
        <f>'[2]1(1) 集団健康教育の実施状況(地域保健推進担当係)'!J3</f>
        <v>令和3年度</v>
      </c>
    </row>
    <row r="3" spans="1:7" ht="20.25" customHeight="1" x14ac:dyDescent="0.15">
      <c r="A3" s="182" t="s">
        <v>125</v>
      </c>
      <c r="B3" s="279"/>
      <c r="C3" s="279"/>
      <c r="D3" s="279"/>
      <c r="E3" s="32" t="s">
        <v>126</v>
      </c>
    </row>
    <row r="4" spans="1:7" ht="20.25" customHeight="1" x14ac:dyDescent="0.15">
      <c r="A4" s="183"/>
      <c r="B4" s="280"/>
      <c r="C4" s="280"/>
      <c r="D4" s="280"/>
      <c r="E4" s="107" t="s">
        <v>175</v>
      </c>
    </row>
    <row r="5" spans="1:7" ht="20.25" customHeight="1" x14ac:dyDescent="0.15">
      <c r="A5" s="281" t="s">
        <v>176</v>
      </c>
      <c r="B5" s="185" t="s">
        <v>163</v>
      </c>
      <c r="C5" s="185"/>
      <c r="D5" s="185"/>
      <c r="E5" s="108">
        <f>E6+E10</f>
        <v>22474</v>
      </c>
      <c r="F5" s="109"/>
    </row>
    <row r="6" spans="1:7" ht="20.25" customHeight="1" x14ac:dyDescent="0.15">
      <c r="A6" s="282"/>
      <c r="B6" s="284" t="s">
        <v>177</v>
      </c>
      <c r="C6" s="268" t="s">
        <v>117</v>
      </c>
      <c r="D6" s="286"/>
      <c r="E6" s="108">
        <f>E7+E8+E9</f>
        <v>21568</v>
      </c>
      <c r="F6" s="109"/>
    </row>
    <row r="7" spans="1:7" ht="20.25" customHeight="1" x14ac:dyDescent="0.15">
      <c r="A7" s="282"/>
      <c r="B7" s="285"/>
      <c r="C7" s="218" t="s">
        <v>178</v>
      </c>
      <c r="D7" s="277"/>
      <c r="E7" s="110">
        <f>11671+9447+51+13</f>
        <v>21182</v>
      </c>
    </row>
    <row r="8" spans="1:7" ht="20.25" customHeight="1" x14ac:dyDescent="0.15">
      <c r="A8" s="282"/>
      <c r="B8" s="285"/>
      <c r="C8" s="218" t="s">
        <v>179</v>
      </c>
      <c r="D8" s="277"/>
      <c r="E8" s="110">
        <f>206+95+1+1</f>
        <v>303</v>
      </c>
    </row>
    <row r="9" spans="1:7" ht="20.25" customHeight="1" x14ac:dyDescent="0.15">
      <c r="A9" s="282"/>
      <c r="B9" s="285"/>
      <c r="C9" s="287" t="s">
        <v>180</v>
      </c>
      <c r="D9" s="288"/>
      <c r="E9" s="110">
        <f>42+41+0+0</f>
        <v>83</v>
      </c>
    </row>
    <row r="10" spans="1:7" ht="20.25" customHeight="1" x14ac:dyDescent="0.15">
      <c r="A10" s="282"/>
      <c r="B10" s="289" t="s">
        <v>181</v>
      </c>
      <c r="C10" s="268" t="s">
        <v>117</v>
      </c>
      <c r="D10" s="286"/>
      <c r="E10" s="108">
        <f>E11+E12+E13</f>
        <v>906</v>
      </c>
      <c r="F10" s="109"/>
    </row>
    <row r="11" spans="1:7" ht="20.25" customHeight="1" x14ac:dyDescent="0.15">
      <c r="A11" s="282"/>
      <c r="B11" s="290"/>
      <c r="C11" s="218" t="s">
        <v>178</v>
      </c>
      <c r="D11" s="277"/>
      <c r="E11" s="110">
        <f>868+36</f>
        <v>904</v>
      </c>
    </row>
    <row r="12" spans="1:7" ht="20.25" customHeight="1" x14ac:dyDescent="0.15">
      <c r="A12" s="282"/>
      <c r="B12" s="290"/>
      <c r="C12" s="218" t="s">
        <v>179</v>
      </c>
      <c r="D12" s="277"/>
      <c r="E12" s="110">
        <f>1+0</f>
        <v>1</v>
      </c>
    </row>
    <row r="13" spans="1:7" ht="20.25" customHeight="1" x14ac:dyDescent="0.15">
      <c r="A13" s="283"/>
      <c r="B13" s="291"/>
      <c r="C13" s="271" t="s">
        <v>180</v>
      </c>
      <c r="D13" s="278"/>
      <c r="E13" s="111">
        <f>1+0</f>
        <v>1</v>
      </c>
    </row>
    <row r="14" spans="1:7" ht="14.25" customHeight="1" x14ac:dyDescent="0.15">
      <c r="A14" s="112" t="s">
        <v>182</v>
      </c>
      <c r="B14" s="113"/>
      <c r="C14" s="113"/>
      <c r="D14" s="113"/>
      <c r="E14" s="113"/>
    </row>
    <row r="15" spans="1:7" ht="14.25" customHeight="1" x14ac:dyDescent="0.15">
      <c r="A15" s="3"/>
      <c r="B15" s="3"/>
      <c r="C15" s="14"/>
      <c r="D15" s="14"/>
      <c r="E15" s="14"/>
      <c r="G15" s="114" t="s">
        <v>183</v>
      </c>
    </row>
    <row r="16" spans="1:7" x14ac:dyDescent="0.15">
      <c r="A16" s="3"/>
      <c r="B16" s="3"/>
      <c r="C16" s="115"/>
      <c r="D16" s="115"/>
      <c r="E16" s="115"/>
    </row>
    <row r="17" spans="1:5" x14ac:dyDescent="0.15">
      <c r="A17" s="3"/>
      <c r="B17" s="3"/>
      <c r="C17" s="115"/>
      <c r="D17" s="115"/>
      <c r="E17" s="115"/>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F16"/>
  <sheetViews>
    <sheetView view="pageBreakPreview" zoomScale="130" zoomScaleNormal="100" zoomScaleSheetLayoutView="130" workbookViewId="0">
      <selection activeCell="D9" sqref="D9"/>
    </sheetView>
  </sheetViews>
  <sheetFormatPr defaultRowHeight="13.5" x14ac:dyDescent="0.15"/>
  <cols>
    <col min="1" max="1" width="1.875" style="31" customWidth="1"/>
    <col min="2" max="2" width="8.125" style="31" customWidth="1"/>
    <col min="3" max="3" width="19.75" style="31" customWidth="1"/>
    <col min="4" max="5" width="27.625" style="31" customWidth="1"/>
    <col min="6" max="7" width="15.125" style="31" customWidth="1"/>
    <col min="8" max="16384" width="9" style="31"/>
  </cols>
  <sheetData>
    <row r="1" spans="1:6" ht="18.75" customHeight="1" x14ac:dyDescent="0.15">
      <c r="A1" s="162" t="s">
        <v>184</v>
      </c>
      <c r="B1" s="120"/>
      <c r="C1" s="120"/>
    </row>
    <row r="2" spans="1:6" ht="18.75" customHeight="1" x14ac:dyDescent="0.15">
      <c r="A2" s="31" t="s">
        <v>185</v>
      </c>
    </row>
    <row r="3" spans="1:6" x14ac:dyDescent="0.15">
      <c r="E3" s="6" t="str">
        <f>'[3]1(1) 集団健康教育の実施状況(地域保健推進担当係)'!J3</f>
        <v>令和3年度</v>
      </c>
    </row>
    <row r="4" spans="1:6" ht="19.5" customHeight="1" x14ac:dyDescent="0.15">
      <c r="A4" s="182" t="s">
        <v>186</v>
      </c>
      <c r="B4" s="279"/>
      <c r="C4" s="279"/>
      <c r="D4" s="188" t="s">
        <v>187</v>
      </c>
      <c r="E4" s="180"/>
    </row>
    <row r="5" spans="1:6" ht="19.5" customHeight="1" x14ac:dyDescent="0.15">
      <c r="A5" s="183"/>
      <c r="B5" s="280"/>
      <c r="C5" s="280"/>
      <c r="D5" s="168" t="s">
        <v>188</v>
      </c>
      <c r="E5" s="116" t="s">
        <v>189</v>
      </c>
    </row>
    <row r="6" spans="1:6" ht="21.75" customHeight="1" x14ac:dyDescent="0.15">
      <c r="A6" s="292" t="s">
        <v>190</v>
      </c>
      <c r="B6" s="292"/>
      <c r="C6" s="292"/>
      <c r="D6" s="117">
        <v>19</v>
      </c>
      <c r="E6" s="21">
        <v>42</v>
      </c>
    </row>
    <row r="7" spans="1:6" ht="21.75" customHeight="1" x14ac:dyDescent="0.15">
      <c r="A7" s="292" t="s">
        <v>191</v>
      </c>
      <c r="B7" s="292"/>
      <c r="C7" s="292"/>
      <c r="D7" s="118">
        <v>0</v>
      </c>
      <c r="E7" s="119">
        <v>0</v>
      </c>
    </row>
    <row r="8" spans="1:6" ht="21.75" customHeight="1" x14ac:dyDescent="0.15">
      <c r="A8" s="292" t="s">
        <v>192</v>
      </c>
      <c r="B8" s="292"/>
      <c r="C8" s="292"/>
      <c r="D8" s="20">
        <v>8</v>
      </c>
      <c r="E8" s="22">
        <v>8</v>
      </c>
    </row>
    <row r="9" spans="1:6" ht="21.75" customHeight="1" x14ac:dyDescent="0.15">
      <c r="A9" s="292" t="s">
        <v>193</v>
      </c>
      <c r="B9" s="292"/>
      <c r="C9" s="292"/>
      <c r="D9" s="20">
        <v>485</v>
      </c>
      <c r="E9" s="22">
        <v>708</v>
      </c>
    </row>
    <row r="10" spans="1:6" ht="21.75" customHeight="1" x14ac:dyDescent="0.15">
      <c r="A10" s="292" t="s">
        <v>194</v>
      </c>
      <c r="B10" s="292"/>
      <c r="C10" s="292"/>
      <c r="D10" s="20">
        <v>12</v>
      </c>
      <c r="E10" s="22">
        <v>19</v>
      </c>
      <c r="F10" s="120"/>
    </row>
    <row r="11" spans="1:6" ht="16.5" customHeight="1" x14ac:dyDescent="0.15">
      <c r="A11" s="121"/>
      <c r="B11" s="13" t="s">
        <v>195</v>
      </c>
      <c r="C11" s="17" t="s">
        <v>196</v>
      </c>
      <c r="D11" s="118">
        <v>0</v>
      </c>
      <c r="E11" s="119">
        <v>0</v>
      </c>
    </row>
    <row r="12" spans="1:6" ht="16.5" customHeight="1" x14ac:dyDescent="0.15">
      <c r="A12" s="121"/>
      <c r="B12" s="13" t="s">
        <v>195</v>
      </c>
      <c r="C12" s="17" t="s">
        <v>197</v>
      </c>
      <c r="D12" s="118">
        <v>0</v>
      </c>
      <c r="E12" s="119">
        <v>0</v>
      </c>
    </row>
    <row r="13" spans="1:6" ht="21.75" customHeight="1" x14ac:dyDescent="0.15">
      <c r="A13" s="292" t="s">
        <v>198</v>
      </c>
      <c r="B13" s="292"/>
      <c r="C13" s="292"/>
      <c r="D13" s="20">
        <v>16</v>
      </c>
      <c r="E13" s="22">
        <v>18</v>
      </c>
      <c r="F13" s="120"/>
    </row>
    <row r="14" spans="1:6" ht="21.75" customHeight="1" x14ac:dyDescent="0.15">
      <c r="A14" s="292" t="s">
        <v>95</v>
      </c>
      <c r="B14" s="292"/>
      <c r="C14" s="292"/>
      <c r="D14" s="20">
        <v>11</v>
      </c>
      <c r="E14" s="22">
        <v>15</v>
      </c>
    </row>
    <row r="15" spans="1:6" ht="5.25" customHeight="1" x14ac:dyDescent="0.15">
      <c r="A15" s="23"/>
      <c r="B15" s="122"/>
      <c r="C15" s="122"/>
      <c r="D15" s="123"/>
      <c r="E15" s="124"/>
    </row>
    <row r="16" spans="1:6" ht="16.5" customHeight="1" x14ac:dyDescent="0.15">
      <c r="B16" s="31" t="s">
        <v>199</v>
      </c>
      <c r="E16" s="27" t="s">
        <v>200</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H13"/>
  <sheetViews>
    <sheetView view="pageBreakPreview" zoomScale="130" zoomScaleNormal="100" zoomScaleSheetLayoutView="130" workbookViewId="0">
      <selection activeCell="B10" sqref="B10"/>
    </sheetView>
  </sheetViews>
  <sheetFormatPr defaultRowHeight="13.5" x14ac:dyDescent="0.15"/>
  <cols>
    <col min="1" max="1" width="15.875" style="3" customWidth="1"/>
    <col min="2" max="8" width="10.125" style="3" customWidth="1"/>
    <col min="9" max="16384" width="9" style="3"/>
  </cols>
  <sheetData>
    <row r="1" spans="1:8" ht="18.75" customHeight="1" x14ac:dyDescent="0.15">
      <c r="A1" s="31" t="s">
        <v>201</v>
      </c>
    </row>
    <row r="2" spans="1:8" x14ac:dyDescent="0.15">
      <c r="A2" s="31"/>
      <c r="H2" s="6" t="str">
        <f>'[3]1(1) 集団健康教育の実施状況(地域保健推進担当係)'!J3</f>
        <v>令和3年度</v>
      </c>
    </row>
    <row r="3" spans="1:8" ht="24" customHeight="1" x14ac:dyDescent="0.15">
      <c r="A3" s="163" t="s">
        <v>43</v>
      </c>
      <c r="B3" s="125" t="s">
        <v>67</v>
      </c>
      <c r="C3" s="169" t="s">
        <v>202</v>
      </c>
      <c r="D3" s="169" t="s">
        <v>106</v>
      </c>
      <c r="E3" s="169" t="s">
        <v>203</v>
      </c>
      <c r="F3" s="169" t="s">
        <v>107</v>
      </c>
      <c r="G3" s="169" t="s">
        <v>204</v>
      </c>
      <c r="H3" s="167" t="s">
        <v>95</v>
      </c>
    </row>
    <row r="4" spans="1:8" ht="24" customHeight="1" x14ac:dyDescent="0.15">
      <c r="A4" s="34" t="s">
        <v>67</v>
      </c>
      <c r="B4" s="35">
        <f>SUM(C4:H4)</f>
        <v>100</v>
      </c>
      <c r="C4" s="35">
        <f t="shared" ref="C4:H4" si="0">SUM(C5:C6)</f>
        <v>0</v>
      </c>
      <c r="D4" s="35">
        <f t="shared" si="0"/>
        <v>100</v>
      </c>
      <c r="E4" s="35">
        <f t="shared" si="0"/>
        <v>0</v>
      </c>
      <c r="F4" s="35">
        <f t="shared" si="0"/>
        <v>0</v>
      </c>
      <c r="G4" s="35">
        <f t="shared" si="0"/>
        <v>0</v>
      </c>
      <c r="H4" s="36">
        <f t="shared" si="0"/>
        <v>0</v>
      </c>
    </row>
    <row r="5" spans="1:8" ht="24" customHeight="1" x14ac:dyDescent="0.15">
      <c r="A5" s="126" t="s">
        <v>205</v>
      </c>
      <c r="B5" s="38">
        <f>SUM(C5:H5)</f>
        <v>100</v>
      </c>
      <c r="C5" s="39">
        <v>0</v>
      </c>
      <c r="D5" s="39">
        <v>100</v>
      </c>
      <c r="E5" s="39">
        <v>0</v>
      </c>
      <c r="F5" s="39">
        <v>0</v>
      </c>
      <c r="G5" s="39">
        <v>0</v>
      </c>
      <c r="H5" s="40">
        <v>0</v>
      </c>
    </row>
    <row r="6" spans="1:8" ht="24" customHeight="1" x14ac:dyDescent="0.15">
      <c r="A6" s="127" t="s">
        <v>206</v>
      </c>
      <c r="B6" s="42">
        <f>SUM(C6:H6)</f>
        <v>0</v>
      </c>
      <c r="C6" s="43">
        <v>0</v>
      </c>
      <c r="D6" s="43">
        <v>0</v>
      </c>
      <c r="E6" s="43">
        <v>0</v>
      </c>
      <c r="F6" s="43">
        <v>0</v>
      </c>
      <c r="G6" s="56">
        <v>0</v>
      </c>
      <c r="H6" s="57">
        <v>0</v>
      </c>
    </row>
    <row r="7" spans="1:8" ht="16.5" customHeight="1" x14ac:dyDescent="0.15">
      <c r="A7" s="14" t="s">
        <v>256</v>
      </c>
      <c r="H7" s="27" t="s">
        <v>207</v>
      </c>
    </row>
    <row r="13" spans="1:8" x14ac:dyDescent="0.15">
      <c r="A13" s="128"/>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FF99"/>
  </sheetPr>
  <dimension ref="A1:K33"/>
  <sheetViews>
    <sheetView view="pageBreakPreview" zoomScale="130" zoomScaleNormal="85" zoomScaleSheetLayoutView="130" workbookViewId="0">
      <pane xSplit="2" ySplit="5" topLeftCell="C6" activePane="bottomRight" state="frozen"/>
      <selection activeCell="O17" sqref="O17"/>
      <selection pane="topRight" activeCell="O17" sqref="O17"/>
      <selection pane="bottomLeft" activeCell="O17" sqref="O17"/>
      <selection pane="bottomRight" activeCell="L5" sqref="L5"/>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c r="A1" s="1" t="s">
        <v>0</v>
      </c>
      <c r="B1" s="2"/>
    </row>
    <row r="2" spans="1:11" ht="18.75" customHeight="1" x14ac:dyDescent="0.15">
      <c r="A2" s="4" t="s">
        <v>1</v>
      </c>
      <c r="B2" s="4"/>
      <c r="I2" s="5"/>
    </row>
    <row r="3" spans="1:11" ht="13.5" customHeight="1" x14ac:dyDescent="0.15">
      <c r="A3" s="4"/>
      <c r="B3" s="4"/>
      <c r="H3" s="5"/>
      <c r="K3" s="6" t="s">
        <v>216</v>
      </c>
    </row>
    <row r="4" spans="1:11" ht="18" customHeight="1" x14ac:dyDescent="0.15">
      <c r="A4" s="299" t="s">
        <v>43</v>
      </c>
      <c r="B4" s="300"/>
      <c r="C4" s="303" t="s">
        <v>217</v>
      </c>
      <c r="D4" s="293" t="s">
        <v>218</v>
      </c>
      <c r="E4" s="294"/>
      <c r="F4" s="295" t="s">
        <v>4</v>
      </c>
      <c r="G4" s="296"/>
      <c r="H4" s="296"/>
      <c r="I4" s="296"/>
      <c r="J4" s="296"/>
      <c r="K4" s="296"/>
    </row>
    <row r="5" spans="1:11" ht="41.25" customHeight="1" x14ac:dyDescent="0.15">
      <c r="A5" s="301"/>
      <c r="B5" s="302"/>
      <c r="C5" s="304"/>
      <c r="D5" s="130" t="s">
        <v>219</v>
      </c>
      <c r="E5" s="130" t="s">
        <v>220</v>
      </c>
      <c r="F5" s="7" t="s">
        <v>209</v>
      </c>
      <c r="G5" s="7" t="s">
        <v>6</v>
      </c>
      <c r="H5" s="130" t="s">
        <v>208</v>
      </c>
      <c r="I5" s="130" t="s">
        <v>221</v>
      </c>
      <c r="J5" s="130" t="s">
        <v>9</v>
      </c>
      <c r="K5" s="9" t="s">
        <v>10</v>
      </c>
    </row>
    <row r="6" spans="1:11" ht="33" customHeight="1" x14ac:dyDescent="0.15">
      <c r="A6" s="305" t="s">
        <v>11</v>
      </c>
      <c r="B6" s="306"/>
      <c r="C6" s="10">
        <f>SUM(C7:C13)</f>
        <v>14965</v>
      </c>
      <c r="D6" s="10">
        <f t="shared" ref="D6:K6" si="0">SUM(D7:D13)</f>
        <v>9733</v>
      </c>
      <c r="E6" s="10">
        <f t="shared" si="0"/>
        <v>5232</v>
      </c>
      <c r="F6" s="10">
        <f t="shared" si="0"/>
        <v>1105</v>
      </c>
      <c r="G6" s="10">
        <f t="shared" si="0"/>
        <v>74</v>
      </c>
      <c r="H6" s="10">
        <f t="shared" si="0"/>
        <v>22</v>
      </c>
      <c r="I6" s="11">
        <f t="shared" si="0"/>
        <v>7</v>
      </c>
      <c r="J6" s="11">
        <f t="shared" si="0"/>
        <v>362</v>
      </c>
      <c r="K6" s="11">
        <f t="shared" si="0"/>
        <v>640</v>
      </c>
    </row>
    <row r="7" spans="1:11" ht="20.25" customHeight="1" x14ac:dyDescent="0.15">
      <c r="A7" s="13"/>
      <c r="B7" s="14" t="s">
        <v>14</v>
      </c>
      <c r="C7" s="15">
        <f t="shared" ref="C7:E13" si="1">C16+C24</f>
        <v>1595</v>
      </c>
      <c r="D7" s="15">
        <f t="shared" si="1"/>
        <v>1042</v>
      </c>
      <c r="E7" s="15">
        <f t="shared" si="1"/>
        <v>553</v>
      </c>
      <c r="F7" s="15">
        <f t="shared" ref="F7:F13" si="2">SUM(G7:K7)</f>
        <v>94</v>
      </c>
      <c r="G7" s="15">
        <f t="shared" ref="G7:K13" si="3">G16+G24</f>
        <v>4</v>
      </c>
      <c r="H7" s="15">
        <f t="shared" si="3"/>
        <v>0</v>
      </c>
      <c r="I7" s="16">
        <f t="shared" si="3"/>
        <v>0</v>
      </c>
      <c r="J7" s="16">
        <f t="shared" si="3"/>
        <v>28</v>
      </c>
      <c r="K7" s="16">
        <f t="shared" si="3"/>
        <v>62</v>
      </c>
    </row>
    <row r="8" spans="1:11" ht="20.25" customHeight="1" x14ac:dyDescent="0.15">
      <c r="A8" s="13"/>
      <c r="B8" s="14" t="s">
        <v>15</v>
      </c>
      <c r="C8" s="15">
        <f t="shared" si="1"/>
        <v>1327</v>
      </c>
      <c r="D8" s="15">
        <f t="shared" si="1"/>
        <v>896</v>
      </c>
      <c r="E8" s="15">
        <f t="shared" si="1"/>
        <v>431</v>
      </c>
      <c r="F8" s="15">
        <f t="shared" si="2"/>
        <v>66</v>
      </c>
      <c r="G8" s="15">
        <f t="shared" si="3"/>
        <v>4</v>
      </c>
      <c r="H8" s="15">
        <f t="shared" si="3"/>
        <v>0</v>
      </c>
      <c r="I8" s="16">
        <f t="shared" si="3"/>
        <v>0</v>
      </c>
      <c r="J8" s="16">
        <f t="shared" si="3"/>
        <v>17</v>
      </c>
      <c r="K8" s="16">
        <f t="shared" si="3"/>
        <v>45</v>
      </c>
    </row>
    <row r="9" spans="1:11" ht="20.25" customHeight="1" x14ac:dyDescent="0.15">
      <c r="A9" s="13"/>
      <c r="B9" s="14" t="s">
        <v>16</v>
      </c>
      <c r="C9" s="15">
        <f t="shared" si="1"/>
        <v>2061</v>
      </c>
      <c r="D9" s="15">
        <f t="shared" si="1"/>
        <v>1422</v>
      </c>
      <c r="E9" s="15">
        <f t="shared" si="1"/>
        <v>639</v>
      </c>
      <c r="F9" s="15">
        <f t="shared" si="2"/>
        <v>104</v>
      </c>
      <c r="G9" s="15">
        <f t="shared" si="3"/>
        <v>11</v>
      </c>
      <c r="H9" s="15">
        <f t="shared" si="3"/>
        <v>2</v>
      </c>
      <c r="I9" s="16">
        <f t="shared" si="3"/>
        <v>0</v>
      </c>
      <c r="J9" s="16">
        <f t="shared" si="3"/>
        <v>31</v>
      </c>
      <c r="K9" s="16">
        <f t="shared" si="3"/>
        <v>60</v>
      </c>
    </row>
    <row r="10" spans="1:11" ht="20.25" customHeight="1" x14ac:dyDescent="0.15">
      <c r="A10" s="13"/>
      <c r="B10" s="14" t="s">
        <v>17</v>
      </c>
      <c r="C10" s="15">
        <f t="shared" si="1"/>
        <v>2674</v>
      </c>
      <c r="D10" s="15">
        <f t="shared" si="1"/>
        <v>1827</v>
      </c>
      <c r="E10" s="15">
        <f t="shared" si="1"/>
        <v>847</v>
      </c>
      <c r="F10" s="15">
        <f t="shared" si="2"/>
        <v>196</v>
      </c>
      <c r="G10" s="15">
        <f t="shared" si="3"/>
        <v>18</v>
      </c>
      <c r="H10" s="15">
        <f t="shared" si="3"/>
        <v>2</v>
      </c>
      <c r="I10" s="16">
        <f t="shared" si="3"/>
        <v>0</v>
      </c>
      <c r="J10" s="16">
        <f t="shared" si="3"/>
        <v>72</v>
      </c>
      <c r="K10" s="16">
        <f t="shared" si="3"/>
        <v>104</v>
      </c>
    </row>
    <row r="11" spans="1:11" ht="20.25" customHeight="1" x14ac:dyDescent="0.15">
      <c r="A11" s="13"/>
      <c r="B11" s="14" t="s">
        <v>18</v>
      </c>
      <c r="C11" s="15">
        <f t="shared" si="1"/>
        <v>4162</v>
      </c>
      <c r="D11" s="15">
        <f t="shared" si="1"/>
        <v>2673</v>
      </c>
      <c r="E11" s="15">
        <f t="shared" si="1"/>
        <v>1489</v>
      </c>
      <c r="F11" s="15">
        <f t="shared" si="2"/>
        <v>355</v>
      </c>
      <c r="G11" s="15">
        <f t="shared" si="3"/>
        <v>18</v>
      </c>
      <c r="H11" s="15">
        <f t="shared" si="3"/>
        <v>8</v>
      </c>
      <c r="I11" s="16">
        <f t="shared" si="3"/>
        <v>2</v>
      </c>
      <c r="J11" s="16">
        <f t="shared" si="3"/>
        <v>117</v>
      </c>
      <c r="K11" s="16">
        <f t="shared" si="3"/>
        <v>210</v>
      </c>
    </row>
    <row r="12" spans="1:11" ht="20.25" customHeight="1" x14ac:dyDescent="0.15">
      <c r="A12" s="13"/>
      <c r="B12" s="14" t="s">
        <v>19</v>
      </c>
      <c r="C12" s="15">
        <f t="shared" si="1"/>
        <v>1916</v>
      </c>
      <c r="D12" s="15">
        <f t="shared" si="1"/>
        <v>1166</v>
      </c>
      <c r="E12" s="15">
        <f t="shared" si="1"/>
        <v>750</v>
      </c>
      <c r="F12" s="15">
        <f t="shared" si="2"/>
        <v>158</v>
      </c>
      <c r="G12" s="15">
        <f t="shared" si="3"/>
        <v>12</v>
      </c>
      <c r="H12" s="15">
        <f t="shared" si="3"/>
        <v>4</v>
      </c>
      <c r="I12" s="16">
        <f t="shared" si="3"/>
        <v>3</v>
      </c>
      <c r="J12" s="16">
        <f t="shared" si="3"/>
        <v>57</v>
      </c>
      <c r="K12" s="16">
        <f t="shared" si="3"/>
        <v>82</v>
      </c>
    </row>
    <row r="13" spans="1:11" ht="20.25" customHeight="1" x14ac:dyDescent="0.15">
      <c r="A13" s="13"/>
      <c r="B13" s="14" t="s">
        <v>20</v>
      </c>
      <c r="C13" s="15">
        <f t="shared" si="1"/>
        <v>1230</v>
      </c>
      <c r="D13" s="15">
        <f t="shared" si="1"/>
        <v>707</v>
      </c>
      <c r="E13" s="15">
        <f t="shared" si="1"/>
        <v>523</v>
      </c>
      <c r="F13" s="15">
        <f t="shared" si="2"/>
        <v>132</v>
      </c>
      <c r="G13" s="15">
        <f t="shared" si="3"/>
        <v>7</v>
      </c>
      <c r="H13" s="15">
        <f t="shared" si="3"/>
        <v>6</v>
      </c>
      <c r="I13" s="16">
        <f t="shared" si="3"/>
        <v>2</v>
      </c>
      <c r="J13" s="16">
        <f t="shared" si="3"/>
        <v>40</v>
      </c>
      <c r="K13" s="16">
        <f t="shared" si="3"/>
        <v>77</v>
      </c>
    </row>
    <row r="14" spans="1:11" ht="12" customHeight="1" x14ac:dyDescent="0.15">
      <c r="A14" s="13"/>
      <c r="B14" s="17"/>
      <c r="C14" s="18"/>
      <c r="D14" s="18"/>
      <c r="E14" s="18"/>
      <c r="F14" s="18"/>
      <c r="G14" s="18"/>
      <c r="H14" s="18"/>
      <c r="I14" s="19"/>
      <c r="J14" s="147"/>
      <c r="K14" s="12"/>
    </row>
    <row r="15" spans="1:11" ht="33" customHeight="1" x14ac:dyDescent="0.15">
      <c r="A15" s="297" t="s">
        <v>21</v>
      </c>
      <c r="B15" s="298"/>
      <c r="C15" s="10">
        <f t="shared" ref="C15:K15" si="4">SUM(C16:C22)</f>
        <v>5718</v>
      </c>
      <c r="D15" s="10">
        <f t="shared" si="4"/>
        <v>3653</v>
      </c>
      <c r="E15" s="10">
        <f t="shared" si="4"/>
        <v>2065</v>
      </c>
      <c r="F15" s="10">
        <f t="shared" si="4"/>
        <v>520</v>
      </c>
      <c r="G15" s="10">
        <f t="shared" si="4"/>
        <v>31</v>
      </c>
      <c r="H15" s="10">
        <f t="shared" si="4"/>
        <v>16</v>
      </c>
      <c r="I15" s="11">
        <f t="shared" si="4"/>
        <v>6</v>
      </c>
      <c r="J15" s="10">
        <f t="shared" si="4"/>
        <v>164</v>
      </c>
      <c r="K15" s="146">
        <f t="shared" si="4"/>
        <v>303</v>
      </c>
    </row>
    <row r="16" spans="1:11" ht="20.25" customHeight="1" x14ac:dyDescent="0.15">
      <c r="A16" s="13"/>
      <c r="B16" s="14" t="s">
        <v>14</v>
      </c>
      <c r="C16" s="20">
        <f t="shared" ref="C16:C30" si="5">D16+E16</f>
        <v>396</v>
      </c>
      <c r="D16" s="20">
        <v>247</v>
      </c>
      <c r="E16" s="20">
        <v>149</v>
      </c>
      <c r="F16" s="20">
        <f t="shared" ref="F16:F22" si="6">SUM(G16:K16)</f>
        <v>33</v>
      </c>
      <c r="G16" s="20">
        <v>0</v>
      </c>
      <c r="H16" s="20">
        <v>0</v>
      </c>
      <c r="I16" s="22">
        <v>0</v>
      </c>
      <c r="J16" s="147">
        <v>12</v>
      </c>
      <c r="K16" s="12">
        <v>21</v>
      </c>
    </row>
    <row r="17" spans="1:11" ht="20.25" customHeight="1" x14ac:dyDescent="0.15">
      <c r="A17" s="13"/>
      <c r="B17" s="14" t="s">
        <v>15</v>
      </c>
      <c r="C17" s="20">
        <f t="shared" si="5"/>
        <v>322</v>
      </c>
      <c r="D17" s="20">
        <v>206</v>
      </c>
      <c r="E17" s="20">
        <v>116</v>
      </c>
      <c r="F17" s="20">
        <f t="shared" si="6"/>
        <v>22</v>
      </c>
      <c r="G17" s="20">
        <v>4</v>
      </c>
      <c r="H17" s="20">
        <v>0</v>
      </c>
      <c r="I17" s="22">
        <v>0</v>
      </c>
      <c r="J17" s="147">
        <v>3</v>
      </c>
      <c r="K17" s="12">
        <v>15</v>
      </c>
    </row>
    <row r="18" spans="1:11" ht="20.25" customHeight="1" x14ac:dyDescent="0.15">
      <c r="A18" s="13"/>
      <c r="B18" s="14" t="s">
        <v>16</v>
      </c>
      <c r="C18" s="20">
        <f t="shared" si="5"/>
        <v>521</v>
      </c>
      <c r="D18" s="20">
        <v>333</v>
      </c>
      <c r="E18" s="20">
        <v>188</v>
      </c>
      <c r="F18" s="20">
        <f t="shared" si="6"/>
        <v>34</v>
      </c>
      <c r="G18" s="20">
        <v>4</v>
      </c>
      <c r="H18" s="20">
        <v>1</v>
      </c>
      <c r="I18" s="22">
        <v>0</v>
      </c>
      <c r="J18" s="147">
        <v>10</v>
      </c>
      <c r="K18" s="12">
        <v>19</v>
      </c>
    </row>
    <row r="19" spans="1:11" ht="20.25" customHeight="1" x14ac:dyDescent="0.15">
      <c r="A19" s="13"/>
      <c r="B19" s="14" t="s">
        <v>17</v>
      </c>
      <c r="C19" s="20">
        <f>D19+E19</f>
        <v>1081</v>
      </c>
      <c r="D19" s="20">
        <v>713</v>
      </c>
      <c r="E19" s="20">
        <v>368</v>
      </c>
      <c r="F19" s="20">
        <f t="shared" si="6"/>
        <v>85</v>
      </c>
      <c r="G19" s="20">
        <v>10</v>
      </c>
      <c r="H19" s="20">
        <v>1</v>
      </c>
      <c r="I19" s="22">
        <v>0</v>
      </c>
      <c r="J19" s="147">
        <v>33</v>
      </c>
      <c r="K19" s="12">
        <v>41</v>
      </c>
    </row>
    <row r="20" spans="1:11" ht="20.25" customHeight="1" x14ac:dyDescent="0.15">
      <c r="A20" s="13"/>
      <c r="B20" s="14" t="s">
        <v>18</v>
      </c>
      <c r="C20" s="20">
        <f t="shared" si="5"/>
        <v>1848</v>
      </c>
      <c r="D20" s="20">
        <v>1182</v>
      </c>
      <c r="E20" s="20">
        <v>666</v>
      </c>
      <c r="F20" s="20">
        <f t="shared" si="6"/>
        <v>187</v>
      </c>
      <c r="G20" s="20">
        <v>6</v>
      </c>
      <c r="H20" s="20">
        <v>7</v>
      </c>
      <c r="I20" s="22">
        <v>1</v>
      </c>
      <c r="J20" s="147">
        <v>54</v>
      </c>
      <c r="K20" s="12">
        <v>119</v>
      </c>
    </row>
    <row r="21" spans="1:11" ht="20.25" customHeight="1" x14ac:dyDescent="0.15">
      <c r="A21" s="13"/>
      <c r="B21" s="14" t="s">
        <v>19</v>
      </c>
      <c r="C21" s="20">
        <f t="shared" si="5"/>
        <v>919</v>
      </c>
      <c r="D21" s="20">
        <v>577</v>
      </c>
      <c r="E21" s="20">
        <v>342</v>
      </c>
      <c r="F21" s="20">
        <f t="shared" si="6"/>
        <v>87</v>
      </c>
      <c r="G21" s="20">
        <v>5</v>
      </c>
      <c r="H21" s="20">
        <v>3</v>
      </c>
      <c r="I21" s="22">
        <v>3</v>
      </c>
      <c r="J21" s="147">
        <v>30</v>
      </c>
      <c r="K21" s="12">
        <v>46</v>
      </c>
    </row>
    <row r="22" spans="1:11" ht="20.25" customHeight="1" x14ac:dyDescent="0.15">
      <c r="A22" s="13"/>
      <c r="B22" s="14" t="s">
        <v>20</v>
      </c>
      <c r="C22" s="20">
        <f t="shared" si="5"/>
        <v>631</v>
      </c>
      <c r="D22" s="20">
        <v>395</v>
      </c>
      <c r="E22" s="20">
        <v>236</v>
      </c>
      <c r="F22" s="20">
        <f t="shared" si="6"/>
        <v>72</v>
      </c>
      <c r="G22" s="20">
        <v>2</v>
      </c>
      <c r="H22" s="20">
        <v>4</v>
      </c>
      <c r="I22" s="22">
        <v>2</v>
      </c>
      <c r="J22" s="147">
        <v>22</v>
      </c>
      <c r="K22" s="12">
        <v>42</v>
      </c>
    </row>
    <row r="23" spans="1:11" ht="33" customHeight="1" x14ac:dyDescent="0.15">
      <c r="A23" s="297" t="s">
        <v>22</v>
      </c>
      <c r="B23" s="298"/>
      <c r="C23" s="10">
        <f t="shared" ref="C23:K23" si="7">SUM(C24:C30)</f>
        <v>9247</v>
      </c>
      <c r="D23" s="10">
        <f t="shared" si="7"/>
        <v>6080</v>
      </c>
      <c r="E23" s="10">
        <f t="shared" si="7"/>
        <v>3167</v>
      </c>
      <c r="F23" s="10">
        <f t="shared" si="7"/>
        <v>585</v>
      </c>
      <c r="G23" s="10">
        <f t="shared" si="7"/>
        <v>43</v>
      </c>
      <c r="H23" s="10">
        <f t="shared" si="7"/>
        <v>6</v>
      </c>
      <c r="I23" s="11">
        <f t="shared" si="7"/>
        <v>1</v>
      </c>
      <c r="J23" s="10">
        <f t="shared" si="7"/>
        <v>198</v>
      </c>
      <c r="K23" s="146">
        <f t="shared" si="7"/>
        <v>337</v>
      </c>
    </row>
    <row r="24" spans="1:11" ht="20.25" customHeight="1" x14ac:dyDescent="0.15">
      <c r="A24" s="13"/>
      <c r="B24" s="14" t="s">
        <v>14</v>
      </c>
      <c r="C24" s="20">
        <f t="shared" si="5"/>
        <v>1199</v>
      </c>
      <c r="D24" s="20">
        <v>795</v>
      </c>
      <c r="E24" s="20">
        <v>404</v>
      </c>
      <c r="F24" s="20">
        <f t="shared" ref="F24:F30" si="8">SUM(G24:K24)</f>
        <v>61</v>
      </c>
      <c r="G24" s="20">
        <v>4</v>
      </c>
      <c r="H24" s="20">
        <v>0</v>
      </c>
      <c r="I24" s="22">
        <v>0</v>
      </c>
      <c r="J24" s="147">
        <v>16</v>
      </c>
      <c r="K24" s="12">
        <v>41</v>
      </c>
    </row>
    <row r="25" spans="1:11" ht="20.25" customHeight="1" x14ac:dyDescent="0.15">
      <c r="A25" s="13"/>
      <c r="B25" s="14" t="s">
        <v>15</v>
      </c>
      <c r="C25" s="20">
        <f t="shared" si="5"/>
        <v>1005</v>
      </c>
      <c r="D25" s="20">
        <v>690</v>
      </c>
      <c r="E25" s="20">
        <v>315</v>
      </c>
      <c r="F25" s="20">
        <f t="shared" si="8"/>
        <v>44</v>
      </c>
      <c r="G25" s="20">
        <v>0</v>
      </c>
      <c r="H25" s="20">
        <v>0</v>
      </c>
      <c r="I25" s="22">
        <v>0</v>
      </c>
      <c r="J25" s="147">
        <v>14</v>
      </c>
      <c r="K25" s="12">
        <v>30</v>
      </c>
    </row>
    <row r="26" spans="1:11" ht="20.25" customHeight="1" x14ac:dyDescent="0.15">
      <c r="A26" s="13"/>
      <c r="B26" s="14" t="s">
        <v>16</v>
      </c>
      <c r="C26" s="20">
        <f t="shared" si="5"/>
        <v>1540</v>
      </c>
      <c r="D26" s="20">
        <v>1089</v>
      </c>
      <c r="E26" s="20">
        <v>451</v>
      </c>
      <c r="F26" s="20">
        <f t="shared" si="8"/>
        <v>70</v>
      </c>
      <c r="G26" s="20">
        <v>7</v>
      </c>
      <c r="H26" s="20">
        <v>1</v>
      </c>
      <c r="I26" s="22">
        <v>0</v>
      </c>
      <c r="J26" s="147">
        <v>21</v>
      </c>
      <c r="K26" s="12">
        <v>41</v>
      </c>
    </row>
    <row r="27" spans="1:11" ht="20.25" customHeight="1" x14ac:dyDescent="0.15">
      <c r="A27" s="13"/>
      <c r="B27" s="14" t="s">
        <v>17</v>
      </c>
      <c r="C27" s="20">
        <f t="shared" si="5"/>
        <v>1593</v>
      </c>
      <c r="D27" s="20">
        <v>1114</v>
      </c>
      <c r="E27" s="20">
        <v>479</v>
      </c>
      <c r="F27" s="20">
        <f t="shared" si="8"/>
        <v>111</v>
      </c>
      <c r="G27" s="20">
        <v>8</v>
      </c>
      <c r="H27" s="20">
        <v>1</v>
      </c>
      <c r="I27" s="22">
        <v>0</v>
      </c>
      <c r="J27" s="147">
        <v>39</v>
      </c>
      <c r="K27" s="12">
        <v>63</v>
      </c>
    </row>
    <row r="28" spans="1:11" ht="20.25" customHeight="1" x14ac:dyDescent="0.15">
      <c r="A28" s="13"/>
      <c r="B28" s="14" t="s">
        <v>18</v>
      </c>
      <c r="C28" s="20">
        <f t="shared" si="5"/>
        <v>2314</v>
      </c>
      <c r="D28" s="20">
        <v>1491</v>
      </c>
      <c r="E28" s="20">
        <v>823</v>
      </c>
      <c r="F28" s="20">
        <f t="shared" si="8"/>
        <v>168</v>
      </c>
      <c r="G28" s="20">
        <v>12</v>
      </c>
      <c r="H28" s="20">
        <v>1</v>
      </c>
      <c r="I28" s="22">
        <v>1</v>
      </c>
      <c r="J28" s="147">
        <v>63</v>
      </c>
      <c r="K28" s="12">
        <v>91</v>
      </c>
    </row>
    <row r="29" spans="1:11" ht="20.25" customHeight="1" x14ac:dyDescent="0.15">
      <c r="A29" s="13"/>
      <c r="B29" s="14" t="s">
        <v>19</v>
      </c>
      <c r="C29" s="20">
        <f t="shared" si="5"/>
        <v>997</v>
      </c>
      <c r="D29" s="20">
        <v>589</v>
      </c>
      <c r="E29" s="20">
        <v>408</v>
      </c>
      <c r="F29" s="20">
        <f t="shared" si="8"/>
        <v>71</v>
      </c>
      <c r="G29" s="20">
        <v>7</v>
      </c>
      <c r="H29" s="20">
        <v>1</v>
      </c>
      <c r="I29" s="22">
        <v>0</v>
      </c>
      <c r="J29" s="147">
        <v>27</v>
      </c>
      <c r="K29" s="12">
        <v>36</v>
      </c>
    </row>
    <row r="30" spans="1:11" ht="20.25" customHeight="1" x14ac:dyDescent="0.15">
      <c r="A30" s="13"/>
      <c r="B30" s="14" t="s">
        <v>20</v>
      </c>
      <c r="C30" s="20">
        <f t="shared" si="5"/>
        <v>599</v>
      </c>
      <c r="D30" s="20">
        <v>312</v>
      </c>
      <c r="E30" s="20">
        <v>287</v>
      </c>
      <c r="F30" s="20">
        <f t="shared" si="8"/>
        <v>60</v>
      </c>
      <c r="G30" s="20">
        <v>5</v>
      </c>
      <c r="H30" s="20">
        <v>2</v>
      </c>
      <c r="I30" s="22">
        <v>0</v>
      </c>
      <c r="J30" s="147">
        <v>18</v>
      </c>
      <c r="K30" s="12">
        <v>35</v>
      </c>
    </row>
    <row r="31" spans="1:11" ht="12" customHeight="1" x14ac:dyDescent="0.15">
      <c r="A31" s="23"/>
      <c r="B31" s="24"/>
      <c r="C31" s="25"/>
      <c r="D31" s="25"/>
      <c r="E31" s="25"/>
      <c r="F31" s="25"/>
      <c r="G31" s="25"/>
      <c r="H31" s="25"/>
      <c r="I31" s="26"/>
      <c r="J31" s="139"/>
      <c r="K31" s="138"/>
    </row>
    <row r="32" spans="1:11" ht="16.5" customHeight="1" x14ac:dyDescent="0.15">
      <c r="B32" s="3" t="s">
        <v>252</v>
      </c>
      <c r="H32" s="6"/>
      <c r="K32" s="27" t="s">
        <v>23</v>
      </c>
    </row>
    <row r="33" spans="4:4" x14ac:dyDescent="0.15">
      <c r="D33" s="12"/>
    </row>
  </sheetData>
  <mergeCells count="7">
    <mergeCell ref="D4:E4"/>
    <mergeCell ref="F4:K4"/>
    <mergeCell ref="A23:B23"/>
    <mergeCell ref="A4:B5"/>
    <mergeCell ref="C4:C5"/>
    <mergeCell ref="A6:B6"/>
    <mergeCell ref="A15:B15"/>
  </mergeCells>
  <phoneticPr fontId="3"/>
  <printOptions horizontalCentered="1"/>
  <pageMargins left="0.78740157480314965" right="0.78740157480314965" top="0.78740157480314965" bottom="0.78740157480314965" header="0.39370078740157483" footer="0.19685039370078741"/>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FF99"/>
  </sheetPr>
  <dimension ref="A1:K38"/>
  <sheetViews>
    <sheetView view="pageBreakPreview" topLeftCell="A31" zoomScale="130" zoomScaleNormal="85" zoomScaleSheetLayoutView="130" workbookViewId="0">
      <selection activeCell="F43" sqref="F43"/>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24</v>
      </c>
      <c r="B2" s="4"/>
      <c r="I2" s="5"/>
    </row>
    <row r="3" spans="1:11" ht="13.5" customHeight="1" x14ac:dyDescent="0.15">
      <c r="A3" s="4"/>
      <c r="B3" s="4"/>
      <c r="H3" s="5"/>
      <c r="J3" s="6" t="s">
        <v>216</v>
      </c>
    </row>
    <row r="4" spans="1:11" ht="18" customHeight="1" x14ac:dyDescent="0.15">
      <c r="A4" s="249" t="s">
        <v>2</v>
      </c>
      <c r="B4" s="250"/>
      <c r="C4" s="310" t="s">
        <v>3</v>
      </c>
      <c r="D4" s="307" t="s">
        <v>4</v>
      </c>
      <c r="E4" s="308"/>
      <c r="F4" s="308"/>
      <c r="G4" s="308"/>
      <c r="H4" s="308"/>
      <c r="I4" s="308"/>
      <c r="J4" s="309"/>
    </row>
    <row r="5" spans="1:11" ht="41.25" customHeight="1" x14ac:dyDescent="0.15">
      <c r="A5" s="275"/>
      <c r="B5" s="276"/>
      <c r="C5" s="311"/>
      <c r="D5" s="7" t="s">
        <v>5</v>
      </c>
      <c r="E5" s="7" t="s">
        <v>6</v>
      </c>
      <c r="F5" s="8" t="s">
        <v>7</v>
      </c>
      <c r="G5" s="8" t="s">
        <v>8</v>
      </c>
      <c r="H5" s="8" t="s">
        <v>222</v>
      </c>
      <c r="I5" s="148" t="s">
        <v>9</v>
      </c>
      <c r="J5" s="9" t="s">
        <v>10</v>
      </c>
    </row>
    <row r="6" spans="1:11" ht="33" customHeight="1" x14ac:dyDescent="0.15">
      <c r="A6" s="305" t="s">
        <v>11</v>
      </c>
      <c r="B6" s="306"/>
      <c r="C6" s="10">
        <f>SUM(C7:C15)</f>
        <v>50427</v>
      </c>
      <c r="D6" s="132">
        <f t="shared" ref="D6:J6" si="0">SUM(D7:D15)</f>
        <v>4096</v>
      </c>
      <c r="E6" s="132">
        <f t="shared" si="0"/>
        <v>430</v>
      </c>
      <c r="F6" s="132">
        <f t="shared" si="0"/>
        <v>119</v>
      </c>
      <c r="G6" s="132">
        <f t="shared" si="0"/>
        <v>17</v>
      </c>
      <c r="H6" s="132">
        <f t="shared" si="0"/>
        <v>836</v>
      </c>
      <c r="I6" s="133">
        <f t="shared" si="0"/>
        <v>385</v>
      </c>
      <c r="J6" s="133">
        <f t="shared" si="0"/>
        <v>2309</v>
      </c>
      <c r="K6" s="12"/>
    </row>
    <row r="7" spans="1:11" ht="20.25" customHeight="1" x14ac:dyDescent="0.15">
      <c r="A7" s="13"/>
      <c r="B7" s="14" t="s">
        <v>12</v>
      </c>
      <c r="C7" s="15">
        <f t="shared" ref="C7:C15" si="1">C18+C28</f>
        <v>1970</v>
      </c>
      <c r="D7" s="15">
        <f>SUM(E7:J7)</f>
        <v>126</v>
      </c>
      <c r="E7" s="15">
        <f t="shared" ref="E7:J15" si="2">E18+E28</f>
        <v>23</v>
      </c>
      <c r="F7" s="15">
        <f t="shared" si="2"/>
        <v>1</v>
      </c>
      <c r="G7" s="15">
        <f t="shared" si="2"/>
        <v>0</v>
      </c>
      <c r="H7" s="15">
        <f t="shared" si="2"/>
        <v>10</v>
      </c>
      <c r="I7" s="16">
        <f>I18+I28</f>
        <v>15</v>
      </c>
      <c r="J7" s="16">
        <f>J18+J28</f>
        <v>77</v>
      </c>
      <c r="K7" s="12"/>
    </row>
    <row r="8" spans="1:11" ht="20.25" customHeight="1" x14ac:dyDescent="0.15">
      <c r="A8" s="13"/>
      <c r="B8" s="14" t="s">
        <v>13</v>
      </c>
      <c r="C8" s="15">
        <f t="shared" si="1"/>
        <v>2585</v>
      </c>
      <c r="D8" s="15">
        <f t="shared" ref="D8:D15" si="3">SUM(E8:J8)</f>
        <v>143</v>
      </c>
      <c r="E8" s="15">
        <f t="shared" si="2"/>
        <v>24</v>
      </c>
      <c r="F8" s="15">
        <f t="shared" si="2"/>
        <v>4</v>
      </c>
      <c r="G8" s="15">
        <f t="shared" si="2"/>
        <v>0</v>
      </c>
      <c r="H8" s="15">
        <f t="shared" si="2"/>
        <v>25</v>
      </c>
      <c r="I8" s="16">
        <f t="shared" si="2"/>
        <v>11</v>
      </c>
      <c r="J8" s="16">
        <f>J19+J29</f>
        <v>79</v>
      </c>
      <c r="K8" s="12"/>
    </row>
    <row r="9" spans="1:11" ht="20.25" customHeight="1" x14ac:dyDescent="0.15">
      <c r="A9" s="13"/>
      <c r="B9" s="14" t="s">
        <v>14</v>
      </c>
      <c r="C9" s="15">
        <f t="shared" si="1"/>
        <v>3307</v>
      </c>
      <c r="D9" s="15">
        <f t="shared" si="3"/>
        <v>196</v>
      </c>
      <c r="E9" s="15">
        <f t="shared" si="2"/>
        <v>33</v>
      </c>
      <c r="F9" s="15">
        <f t="shared" si="2"/>
        <v>5</v>
      </c>
      <c r="G9" s="15">
        <f t="shared" si="2"/>
        <v>0</v>
      </c>
      <c r="H9" s="15">
        <f t="shared" si="2"/>
        <v>33</v>
      </c>
      <c r="I9" s="16">
        <f t="shared" si="2"/>
        <v>21</v>
      </c>
      <c r="J9" s="16">
        <f t="shared" si="2"/>
        <v>104</v>
      </c>
      <c r="K9" s="12"/>
    </row>
    <row r="10" spans="1:11" ht="20.25" customHeight="1" x14ac:dyDescent="0.15">
      <c r="A10" s="13"/>
      <c r="B10" s="14" t="s">
        <v>15</v>
      </c>
      <c r="C10" s="15">
        <f t="shared" si="1"/>
        <v>3446</v>
      </c>
      <c r="D10" s="15">
        <f t="shared" si="3"/>
        <v>206</v>
      </c>
      <c r="E10" s="15">
        <f t="shared" si="2"/>
        <v>24</v>
      </c>
      <c r="F10" s="15">
        <f t="shared" si="2"/>
        <v>7</v>
      </c>
      <c r="G10" s="15">
        <f t="shared" si="2"/>
        <v>1</v>
      </c>
      <c r="H10" s="15">
        <f t="shared" si="2"/>
        <v>42</v>
      </c>
      <c r="I10" s="16">
        <f t="shared" si="2"/>
        <v>21</v>
      </c>
      <c r="J10" s="16">
        <f t="shared" si="2"/>
        <v>111</v>
      </c>
      <c r="K10" s="12"/>
    </row>
    <row r="11" spans="1:11" ht="20.25" customHeight="1" x14ac:dyDescent="0.15">
      <c r="A11" s="13"/>
      <c r="B11" s="14" t="s">
        <v>16</v>
      </c>
      <c r="C11" s="15">
        <f t="shared" si="1"/>
        <v>5091</v>
      </c>
      <c r="D11" s="15">
        <f t="shared" si="3"/>
        <v>313</v>
      </c>
      <c r="E11" s="15">
        <f t="shared" si="2"/>
        <v>52</v>
      </c>
      <c r="F11" s="15">
        <f t="shared" si="2"/>
        <v>13</v>
      </c>
      <c r="G11" s="15">
        <f t="shared" si="2"/>
        <v>0</v>
      </c>
      <c r="H11" s="15">
        <f t="shared" si="2"/>
        <v>61</v>
      </c>
      <c r="I11" s="16">
        <f t="shared" si="2"/>
        <v>41</v>
      </c>
      <c r="J11" s="16">
        <f t="shared" si="2"/>
        <v>146</v>
      </c>
      <c r="K11" s="12"/>
    </row>
    <row r="12" spans="1:11" ht="20.25" customHeight="1" x14ac:dyDescent="0.15">
      <c r="A12" s="13"/>
      <c r="B12" s="14" t="s">
        <v>17</v>
      </c>
      <c r="C12" s="15">
        <f t="shared" si="1"/>
        <v>8135</v>
      </c>
      <c r="D12" s="15">
        <f t="shared" si="3"/>
        <v>580</v>
      </c>
      <c r="E12" s="15">
        <f t="shared" si="2"/>
        <v>58</v>
      </c>
      <c r="F12" s="15">
        <f t="shared" si="2"/>
        <v>20</v>
      </c>
      <c r="G12" s="15">
        <f t="shared" si="2"/>
        <v>4</v>
      </c>
      <c r="H12" s="15">
        <f t="shared" si="2"/>
        <v>128</v>
      </c>
      <c r="I12" s="16">
        <f t="shared" si="2"/>
        <v>72</v>
      </c>
      <c r="J12" s="16">
        <f t="shared" si="2"/>
        <v>298</v>
      </c>
      <c r="K12" s="12"/>
    </row>
    <row r="13" spans="1:11" ht="20.25" customHeight="1" x14ac:dyDescent="0.15">
      <c r="A13" s="13"/>
      <c r="B13" s="14" t="s">
        <v>18</v>
      </c>
      <c r="C13" s="15">
        <f t="shared" si="1"/>
        <v>12303</v>
      </c>
      <c r="D13" s="15">
        <f t="shared" si="3"/>
        <v>982</v>
      </c>
      <c r="E13" s="15">
        <f t="shared" si="2"/>
        <v>92</v>
      </c>
      <c r="F13" s="15">
        <f t="shared" si="2"/>
        <v>28</v>
      </c>
      <c r="G13" s="15">
        <f t="shared" si="2"/>
        <v>3</v>
      </c>
      <c r="H13" s="15">
        <f t="shared" si="2"/>
        <v>233</v>
      </c>
      <c r="I13" s="16">
        <f t="shared" si="2"/>
        <v>98</v>
      </c>
      <c r="J13" s="16">
        <f t="shared" si="2"/>
        <v>528</v>
      </c>
      <c r="K13" s="12"/>
    </row>
    <row r="14" spans="1:11" ht="20.25" customHeight="1" x14ac:dyDescent="0.15">
      <c r="A14" s="13"/>
      <c r="B14" s="14" t="s">
        <v>19</v>
      </c>
      <c r="C14" s="15">
        <f t="shared" si="1"/>
        <v>7262</v>
      </c>
      <c r="D14" s="15">
        <f t="shared" si="3"/>
        <v>677</v>
      </c>
      <c r="E14" s="15">
        <f t="shared" si="2"/>
        <v>54</v>
      </c>
      <c r="F14" s="15">
        <f t="shared" si="2"/>
        <v>25</v>
      </c>
      <c r="G14" s="15">
        <f t="shared" si="2"/>
        <v>3</v>
      </c>
      <c r="H14" s="15">
        <f t="shared" si="2"/>
        <v>156</v>
      </c>
      <c r="I14" s="16">
        <f t="shared" si="2"/>
        <v>57</v>
      </c>
      <c r="J14" s="16">
        <f t="shared" si="2"/>
        <v>382</v>
      </c>
      <c r="K14" s="12"/>
    </row>
    <row r="15" spans="1:11" ht="20.25" customHeight="1" x14ac:dyDescent="0.15">
      <c r="A15" s="13"/>
      <c r="B15" s="14" t="s">
        <v>20</v>
      </c>
      <c r="C15" s="15">
        <f t="shared" si="1"/>
        <v>6328</v>
      </c>
      <c r="D15" s="15">
        <f t="shared" si="3"/>
        <v>873</v>
      </c>
      <c r="E15" s="15">
        <f t="shared" si="2"/>
        <v>70</v>
      </c>
      <c r="F15" s="15">
        <f t="shared" si="2"/>
        <v>16</v>
      </c>
      <c r="G15" s="15">
        <f t="shared" si="2"/>
        <v>6</v>
      </c>
      <c r="H15" s="15">
        <f t="shared" si="2"/>
        <v>148</v>
      </c>
      <c r="I15" s="16">
        <f t="shared" si="2"/>
        <v>49</v>
      </c>
      <c r="J15" s="16">
        <f t="shared" si="2"/>
        <v>584</v>
      </c>
      <c r="K15" s="12"/>
    </row>
    <row r="16" spans="1:11" ht="12" customHeight="1" x14ac:dyDescent="0.15">
      <c r="A16" s="13"/>
      <c r="B16" s="17"/>
      <c r="C16" s="18"/>
      <c r="D16" s="18"/>
      <c r="E16" s="18"/>
      <c r="F16" s="18"/>
      <c r="G16" s="18"/>
      <c r="H16" s="18"/>
      <c r="I16" s="19"/>
      <c r="J16" s="149"/>
      <c r="K16" s="12"/>
    </row>
    <row r="17" spans="1:11" ht="33" customHeight="1" x14ac:dyDescent="0.15">
      <c r="A17" s="297" t="s">
        <v>21</v>
      </c>
      <c r="B17" s="298"/>
      <c r="C17" s="10">
        <f>SUM(C18:C26)</f>
        <v>17677</v>
      </c>
      <c r="D17" s="10">
        <f t="shared" ref="D17:J17" si="4">SUM(D18:D26)</f>
        <v>1750</v>
      </c>
      <c r="E17" s="10">
        <f t="shared" si="4"/>
        <v>130</v>
      </c>
      <c r="F17" s="10">
        <f t="shared" si="4"/>
        <v>48</v>
      </c>
      <c r="G17" s="10">
        <f t="shared" si="4"/>
        <v>11</v>
      </c>
      <c r="H17" s="10">
        <f t="shared" si="4"/>
        <v>388</v>
      </c>
      <c r="I17" s="11">
        <f t="shared" si="4"/>
        <v>113</v>
      </c>
      <c r="J17" s="11">
        <f t="shared" si="4"/>
        <v>1060</v>
      </c>
      <c r="K17" s="28"/>
    </row>
    <row r="18" spans="1:11" ht="20.25" customHeight="1" x14ac:dyDescent="0.15">
      <c r="A18" s="13"/>
      <c r="B18" s="14" t="s">
        <v>12</v>
      </c>
      <c r="C18" s="20">
        <v>491</v>
      </c>
      <c r="D18" s="20">
        <f t="shared" ref="D18:D26" si="5">SUM(E18:J18)</f>
        <v>30</v>
      </c>
      <c r="E18" s="20">
        <v>9</v>
      </c>
      <c r="F18" s="20">
        <v>0</v>
      </c>
      <c r="G18" s="20">
        <v>0</v>
      </c>
      <c r="H18" s="20">
        <v>2</v>
      </c>
      <c r="I18" s="21">
        <v>2</v>
      </c>
      <c r="J18" s="150">
        <v>17</v>
      </c>
      <c r="K18" s="12"/>
    </row>
    <row r="19" spans="1:11" ht="20.25" customHeight="1" x14ac:dyDescent="0.15">
      <c r="A19" s="13"/>
      <c r="B19" s="14" t="s">
        <v>25</v>
      </c>
      <c r="C19" s="20">
        <v>635</v>
      </c>
      <c r="D19" s="20">
        <f t="shared" si="5"/>
        <v>37</v>
      </c>
      <c r="E19" s="20">
        <v>6</v>
      </c>
      <c r="F19" s="20">
        <v>1</v>
      </c>
      <c r="G19" s="20">
        <v>0</v>
      </c>
      <c r="H19" s="20">
        <v>7</v>
      </c>
      <c r="I19" s="22">
        <v>2</v>
      </c>
      <c r="J19" s="151">
        <v>21</v>
      </c>
      <c r="K19" s="12"/>
    </row>
    <row r="20" spans="1:11" ht="20.25" customHeight="1" x14ac:dyDescent="0.15">
      <c r="A20" s="13"/>
      <c r="B20" s="14" t="s">
        <v>26</v>
      </c>
      <c r="C20" s="20">
        <v>803</v>
      </c>
      <c r="D20" s="20">
        <f t="shared" si="5"/>
        <v>52</v>
      </c>
      <c r="E20" s="20">
        <v>7</v>
      </c>
      <c r="F20" s="20">
        <v>0</v>
      </c>
      <c r="G20" s="20">
        <v>0</v>
      </c>
      <c r="H20" s="20">
        <v>8</v>
      </c>
      <c r="I20" s="22">
        <v>3</v>
      </c>
      <c r="J20" s="151">
        <v>34</v>
      </c>
      <c r="K20" s="12"/>
    </row>
    <row r="21" spans="1:11" ht="20.25" customHeight="1" x14ac:dyDescent="0.15">
      <c r="A21" s="13"/>
      <c r="B21" s="14" t="s">
        <v>27</v>
      </c>
      <c r="C21" s="20">
        <v>827</v>
      </c>
      <c r="D21" s="20">
        <f t="shared" si="5"/>
        <v>66</v>
      </c>
      <c r="E21" s="20">
        <v>2</v>
      </c>
      <c r="F21" s="20">
        <v>0</v>
      </c>
      <c r="G21" s="20">
        <v>1</v>
      </c>
      <c r="H21" s="20">
        <v>10</v>
      </c>
      <c r="I21" s="22">
        <v>5</v>
      </c>
      <c r="J21" s="151">
        <v>48</v>
      </c>
      <c r="K21" s="12"/>
    </row>
    <row r="22" spans="1:11" ht="20.25" customHeight="1" x14ac:dyDescent="0.15">
      <c r="A22" s="13"/>
      <c r="B22" s="14" t="s">
        <v>28</v>
      </c>
      <c r="C22" s="20">
        <v>1267</v>
      </c>
      <c r="D22" s="20">
        <f t="shared" si="5"/>
        <v>92</v>
      </c>
      <c r="E22" s="20">
        <v>11</v>
      </c>
      <c r="F22" s="20">
        <v>3</v>
      </c>
      <c r="G22" s="20">
        <v>0</v>
      </c>
      <c r="H22" s="20">
        <v>22</v>
      </c>
      <c r="I22" s="22">
        <v>4</v>
      </c>
      <c r="J22" s="151">
        <v>52</v>
      </c>
      <c r="K22" s="12"/>
    </row>
    <row r="23" spans="1:11" ht="20.25" customHeight="1" x14ac:dyDescent="0.15">
      <c r="A23" s="13"/>
      <c r="B23" s="14" t="s">
        <v>29</v>
      </c>
      <c r="C23" s="20">
        <v>2855</v>
      </c>
      <c r="D23" s="20">
        <f t="shared" si="5"/>
        <v>237</v>
      </c>
      <c r="E23" s="20">
        <v>15</v>
      </c>
      <c r="F23" s="20">
        <v>7</v>
      </c>
      <c r="G23" s="20">
        <v>3</v>
      </c>
      <c r="H23" s="20">
        <v>58</v>
      </c>
      <c r="I23" s="22">
        <v>18</v>
      </c>
      <c r="J23" s="151">
        <v>136</v>
      </c>
      <c r="K23" s="12"/>
    </row>
    <row r="24" spans="1:11" ht="20.25" customHeight="1" x14ac:dyDescent="0.15">
      <c r="A24" s="13"/>
      <c r="B24" s="14" t="s">
        <v>30</v>
      </c>
      <c r="C24" s="20">
        <v>4964</v>
      </c>
      <c r="D24" s="20">
        <f t="shared" si="5"/>
        <v>490</v>
      </c>
      <c r="E24" s="20">
        <v>26</v>
      </c>
      <c r="F24" s="20">
        <v>17</v>
      </c>
      <c r="G24" s="20">
        <v>2</v>
      </c>
      <c r="H24" s="20">
        <v>125</v>
      </c>
      <c r="I24" s="22">
        <v>36</v>
      </c>
      <c r="J24" s="151">
        <v>284</v>
      </c>
      <c r="K24" s="12"/>
    </row>
    <row r="25" spans="1:11" ht="20.25" customHeight="1" x14ac:dyDescent="0.15">
      <c r="A25" s="13"/>
      <c r="B25" s="14" t="s">
        <v>31</v>
      </c>
      <c r="C25" s="20">
        <v>3155</v>
      </c>
      <c r="D25" s="20">
        <f t="shared" si="5"/>
        <v>347</v>
      </c>
      <c r="E25" s="20">
        <v>22</v>
      </c>
      <c r="F25" s="20">
        <v>15</v>
      </c>
      <c r="G25" s="20">
        <v>2</v>
      </c>
      <c r="H25" s="20">
        <v>86</v>
      </c>
      <c r="I25" s="22">
        <v>23</v>
      </c>
      <c r="J25" s="151">
        <v>199</v>
      </c>
      <c r="K25" s="12"/>
    </row>
    <row r="26" spans="1:11" ht="20.25" customHeight="1" x14ac:dyDescent="0.15">
      <c r="A26" s="13"/>
      <c r="B26" s="14" t="s">
        <v>20</v>
      </c>
      <c r="C26" s="20">
        <v>2680</v>
      </c>
      <c r="D26" s="20">
        <f t="shared" si="5"/>
        <v>399</v>
      </c>
      <c r="E26" s="20">
        <v>32</v>
      </c>
      <c r="F26" s="20">
        <v>5</v>
      </c>
      <c r="G26" s="20">
        <v>3</v>
      </c>
      <c r="H26" s="20">
        <v>70</v>
      </c>
      <c r="I26" s="22">
        <v>20</v>
      </c>
      <c r="J26" s="149">
        <v>269</v>
      </c>
      <c r="K26" s="12"/>
    </row>
    <row r="27" spans="1:11" ht="33" customHeight="1" x14ac:dyDescent="0.15">
      <c r="A27" s="297" t="s">
        <v>22</v>
      </c>
      <c r="B27" s="297"/>
      <c r="C27" s="10">
        <f>SUM(C28:C36)</f>
        <v>32750</v>
      </c>
      <c r="D27" s="10">
        <f t="shared" ref="D27:J27" si="6">SUM(D28:D36)</f>
        <v>2346</v>
      </c>
      <c r="E27" s="10">
        <f t="shared" si="6"/>
        <v>300</v>
      </c>
      <c r="F27" s="10">
        <f t="shared" si="6"/>
        <v>71</v>
      </c>
      <c r="G27" s="10">
        <f t="shared" si="6"/>
        <v>6</v>
      </c>
      <c r="H27" s="10">
        <f t="shared" si="6"/>
        <v>448</v>
      </c>
      <c r="I27" s="11">
        <f t="shared" si="6"/>
        <v>272</v>
      </c>
      <c r="J27" s="11">
        <f t="shared" si="6"/>
        <v>1249</v>
      </c>
      <c r="K27" s="12"/>
    </row>
    <row r="28" spans="1:11" ht="20.25" customHeight="1" x14ac:dyDescent="0.15">
      <c r="A28" s="13"/>
      <c r="B28" s="14" t="s">
        <v>12</v>
      </c>
      <c r="C28" s="20">
        <v>1479</v>
      </c>
      <c r="D28" s="20">
        <f>SUM(E28:J28)</f>
        <v>96</v>
      </c>
      <c r="E28" s="20">
        <v>14</v>
      </c>
      <c r="F28" s="20">
        <v>1</v>
      </c>
      <c r="G28" s="20">
        <v>0</v>
      </c>
      <c r="H28" s="20">
        <v>8</v>
      </c>
      <c r="I28" s="22">
        <v>13</v>
      </c>
      <c r="J28" s="150">
        <v>60</v>
      </c>
      <c r="K28" s="28"/>
    </row>
    <row r="29" spans="1:11" ht="20.25" customHeight="1" x14ac:dyDescent="0.15">
      <c r="A29" s="13"/>
      <c r="B29" s="14" t="s">
        <v>25</v>
      </c>
      <c r="C29" s="20">
        <v>1950</v>
      </c>
      <c r="D29" s="20">
        <f>SUM(E29:J29)</f>
        <v>106</v>
      </c>
      <c r="E29" s="20">
        <v>18</v>
      </c>
      <c r="F29" s="20">
        <v>3</v>
      </c>
      <c r="G29" s="20">
        <v>0</v>
      </c>
      <c r="H29" s="20">
        <v>18</v>
      </c>
      <c r="I29" s="22">
        <v>9</v>
      </c>
      <c r="J29" s="151">
        <v>58</v>
      </c>
      <c r="K29" s="12"/>
    </row>
    <row r="30" spans="1:11" ht="20.25" customHeight="1" x14ac:dyDescent="0.15">
      <c r="A30" s="13"/>
      <c r="B30" s="14" t="s">
        <v>32</v>
      </c>
      <c r="C30" s="20">
        <v>2504</v>
      </c>
      <c r="D30" s="20">
        <f>SUM(E30:J30)</f>
        <v>144</v>
      </c>
      <c r="E30" s="20">
        <v>26</v>
      </c>
      <c r="F30" s="20">
        <v>5</v>
      </c>
      <c r="G30" s="20">
        <v>0</v>
      </c>
      <c r="H30" s="20">
        <v>25</v>
      </c>
      <c r="I30" s="22">
        <v>18</v>
      </c>
      <c r="J30" s="151">
        <v>70</v>
      </c>
      <c r="K30" s="12"/>
    </row>
    <row r="31" spans="1:11" ht="20.25" customHeight="1" x14ac:dyDescent="0.15">
      <c r="A31" s="13"/>
      <c r="B31" s="14" t="s">
        <v>15</v>
      </c>
      <c r="C31" s="20">
        <v>2619</v>
      </c>
      <c r="D31" s="20">
        <f>SUM(E31:J31)</f>
        <v>140</v>
      </c>
      <c r="E31" s="20">
        <v>22</v>
      </c>
      <c r="F31" s="20">
        <v>7</v>
      </c>
      <c r="G31" s="20">
        <v>0</v>
      </c>
      <c r="H31" s="20">
        <v>32</v>
      </c>
      <c r="I31" s="22">
        <v>16</v>
      </c>
      <c r="J31" s="151">
        <v>63</v>
      </c>
      <c r="K31" s="12"/>
    </row>
    <row r="32" spans="1:11" ht="20.25" customHeight="1" x14ac:dyDescent="0.15">
      <c r="A32" s="13"/>
      <c r="B32" s="14" t="s">
        <v>33</v>
      </c>
      <c r="C32" s="20">
        <v>3824</v>
      </c>
      <c r="D32" s="20">
        <f>SUM(E32:J32)</f>
        <v>221</v>
      </c>
      <c r="E32" s="20">
        <v>41</v>
      </c>
      <c r="F32" s="20">
        <v>10</v>
      </c>
      <c r="G32" s="20">
        <v>0</v>
      </c>
      <c r="H32" s="20">
        <v>39</v>
      </c>
      <c r="I32" s="22">
        <v>37</v>
      </c>
      <c r="J32" s="151">
        <v>94</v>
      </c>
      <c r="K32" s="12"/>
    </row>
    <row r="33" spans="1:11" ht="20.25" customHeight="1" x14ac:dyDescent="0.15">
      <c r="A33" s="13"/>
      <c r="B33" s="14" t="s">
        <v>34</v>
      </c>
      <c r="C33" s="20">
        <v>5280</v>
      </c>
      <c r="D33" s="20">
        <f>SUM(E33:J33)</f>
        <v>343</v>
      </c>
      <c r="E33" s="20">
        <v>43</v>
      </c>
      <c r="F33" s="20">
        <v>13</v>
      </c>
      <c r="G33" s="20">
        <v>1</v>
      </c>
      <c r="H33" s="20">
        <v>70</v>
      </c>
      <c r="I33" s="22">
        <v>54</v>
      </c>
      <c r="J33" s="151">
        <v>162</v>
      </c>
      <c r="K33" s="12"/>
    </row>
    <row r="34" spans="1:11" ht="20.25" customHeight="1" x14ac:dyDescent="0.15">
      <c r="A34" s="13"/>
      <c r="B34" s="14" t="s">
        <v>35</v>
      </c>
      <c r="C34" s="20">
        <v>7339</v>
      </c>
      <c r="D34" s="20">
        <f>SUM(E34:J34)</f>
        <v>492</v>
      </c>
      <c r="E34" s="20">
        <v>66</v>
      </c>
      <c r="F34" s="20">
        <v>11</v>
      </c>
      <c r="G34" s="20">
        <v>1</v>
      </c>
      <c r="H34" s="20">
        <v>108</v>
      </c>
      <c r="I34" s="22">
        <v>62</v>
      </c>
      <c r="J34" s="151">
        <v>244</v>
      </c>
      <c r="K34" s="12"/>
    </row>
    <row r="35" spans="1:11" ht="20.25" customHeight="1" x14ac:dyDescent="0.15">
      <c r="A35" s="13"/>
      <c r="B35" s="14" t="s">
        <v>36</v>
      </c>
      <c r="C35" s="20">
        <v>4107</v>
      </c>
      <c r="D35" s="20">
        <f>SUM(E35:J35)</f>
        <v>330</v>
      </c>
      <c r="E35" s="20">
        <v>32</v>
      </c>
      <c r="F35" s="20">
        <v>10</v>
      </c>
      <c r="G35" s="20">
        <v>1</v>
      </c>
      <c r="H35" s="20">
        <v>70</v>
      </c>
      <c r="I35" s="22">
        <v>34</v>
      </c>
      <c r="J35" s="151">
        <v>183</v>
      </c>
      <c r="K35" s="12"/>
    </row>
    <row r="36" spans="1:11" ht="20.25" customHeight="1" x14ac:dyDescent="0.15">
      <c r="A36" s="13"/>
      <c r="B36" s="14" t="s">
        <v>20</v>
      </c>
      <c r="C36" s="20">
        <v>3648</v>
      </c>
      <c r="D36" s="20">
        <f>SUM(E36:J36)</f>
        <v>474</v>
      </c>
      <c r="E36" s="20">
        <v>38</v>
      </c>
      <c r="F36" s="20">
        <v>11</v>
      </c>
      <c r="G36" s="20">
        <v>3</v>
      </c>
      <c r="H36" s="20">
        <v>78</v>
      </c>
      <c r="I36" s="22">
        <v>29</v>
      </c>
      <c r="J36" s="151">
        <v>315</v>
      </c>
      <c r="K36" s="12"/>
    </row>
    <row r="37" spans="1:11" ht="12" customHeight="1" x14ac:dyDescent="0.15">
      <c r="A37" s="23"/>
      <c r="B37" s="24"/>
      <c r="C37" s="25"/>
      <c r="D37" s="25"/>
      <c r="E37" s="25"/>
      <c r="F37" s="25"/>
      <c r="G37" s="25"/>
      <c r="H37" s="25"/>
      <c r="I37" s="26"/>
      <c r="J37" s="138"/>
    </row>
    <row r="38" spans="1:11" ht="16.5" customHeight="1" x14ac:dyDescent="0.15">
      <c r="B38" s="3" t="s">
        <v>253</v>
      </c>
      <c r="H38" s="6"/>
      <c r="J38" s="27" t="s">
        <v>23</v>
      </c>
    </row>
  </sheetData>
  <mergeCells count="6">
    <mergeCell ref="D4:J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8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FF99"/>
  </sheetPr>
  <dimension ref="A1:K38"/>
  <sheetViews>
    <sheetView view="pageBreakPreview" zoomScale="130" zoomScaleNormal="85" zoomScaleSheetLayoutView="130" workbookViewId="0">
      <selection activeCell="M29" sqref="M29"/>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37</v>
      </c>
      <c r="B2" s="4"/>
      <c r="I2" s="5"/>
    </row>
    <row r="3" spans="1:11" ht="13.5" customHeight="1" x14ac:dyDescent="0.15">
      <c r="A3" s="4"/>
      <c r="B3" s="4"/>
      <c r="H3" s="5"/>
      <c r="I3" s="6" t="s">
        <v>216</v>
      </c>
    </row>
    <row r="4" spans="1:11" ht="18" customHeight="1" x14ac:dyDescent="0.15">
      <c r="A4" s="249" t="s">
        <v>2</v>
      </c>
      <c r="B4" s="250"/>
      <c r="C4" s="307" t="s">
        <v>3</v>
      </c>
      <c r="D4" s="307" t="s">
        <v>4</v>
      </c>
      <c r="E4" s="308"/>
      <c r="F4" s="308"/>
      <c r="G4" s="308"/>
      <c r="H4" s="308"/>
      <c r="I4" s="309"/>
    </row>
    <row r="5" spans="1:11" ht="41.25" customHeight="1" x14ac:dyDescent="0.15">
      <c r="A5" s="275"/>
      <c r="B5" s="276"/>
      <c r="C5" s="311"/>
      <c r="D5" s="7" t="s">
        <v>5</v>
      </c>
      <c r="E5" s="7" t="s">
        <v>6</v>
      </c>
      <c r="F5" s="8" t="s">
        <v>7</v>
      </c>
      <c r="G5" s="8" t="s">
        <v>8</v>
      </c>
      <c r="H5" s="8" t="s">
        <v>9</v>
      </c>
      <c r="I5" s="9" t="s">
        <v>10</v>
      </c>
    </row>
    <row r="6" spans="1:11" ht="33" customHeight="1" x14ac:dyDescent="0.15">
      <c r="A6" s="305" t="s">
        <v>11</v>
      </c>
      <c r="B6" s="306"/>
      <c r="C6" s="10">
        <f>SUM(C7:C15)</f>
        <v>23999</v>
      </c>
      <c r="D6" s="10">
        <f t="shared" ref="D6:I6" si="0">SUM(D7:D15)</f>
        <v>674</v>
      </c>
      <c r="E6" s="10">
        <f t="shared" si="0"/>
        <v>149</v>
      </c>
      <c r="F6" s="10">
        <f t="shared" si="0"/>
        <v>21</v>
      </c>
      <c r="G6" s="10">
        <f t="shared" si="0"/>
        <v>15</v>
      </c>
      <c r="H6" s="10">
        <f t="shared" si="0"/>
        <v>296</v>
      </c>
      <c r="I6" s="11">
        <f t="shared" si="0"/>
        <v>193</v>
      </c>
      <c r="K6" s="12"/>
    </row>
    <row r="7" spans="1:11" ht="20.25" customHeight="1" x14ac:dyDescent="0.15">
      <c r="A7" s="13"/>
      <c r="B7" s="14" t="s">
        <v>12</v>
      </c>
      <c r="C7" s="15">
        <f>C18+C28</f>
        <v>1300</v>
      </c>
      <c r="D7" s="15">
        <f>SUM(E7:I7)</f>
        <v>7</v>
      </c>
      <c r="E7" s="15">
        <f t="shared" ref="E7:I15" si="1">E18+E28</f>
        <v>3</v>
      </c>
      <c r="F7" s="15">
        <f t="shared" si="1"/>
        <v>0</v>
      </c>
      <c r="G7" s="15">
        <f t="shared" si="1"/>
        <v>0</v>
      </c>
      <c r="H7" s="15">
        <f t="shared" si="1"/>
        <v>2</v>
      </c>
      <c r="I7" s="16">
        <f t="shared" si="1"/>
        <v>2</v>
      </c>
      <c r="K7" s="12"/>
    </row>
    <row r="8" spans="1:11" ht="20.25" customHeight="1" x14ac:dyDescent="0.15">
      <c r="A8" s="13"/>
      <c r="B8" s="14" t="s">
        <v>13</v>
      </c>
      <c r="C8" s="15">
        <f t="shared" ref="C8:C15" si="2">C19+C29</f>
        <v>1305</v>
      </c>
      <c r="D8" s="15">
        <f t="shared" ref="D8:D15" si="3">SUM(E8:I8)</f>
        <v>19</v>
      </c>
      <c r="E8" s="15">
        <f t="shared" si="1"/>
        <v>6</v>
      </c>
      <c r="F8" s="15">
        <f t="shared" si="1"/>
        <v>1</v>
      </c>
      <c r="G8" s="15">
        <f t="shared" si="1"/>
        <v>1</v>
      </c>
      <c r="H8" s="15">
        <f t="shared" si="1"/>
        <v>5</v>
      </c>
      <c r="I8" s="16">
        <f t="shared" si="1"/>
        <v>6</v>
      </c>
      <c r="K8" s="12"/>
    </row>
    <row r="9" spans="1:11" ht="20.25" customHeight="1" x14ac:dyDescent="0.15">
      <c r="A9" s="13"/>
      <c r="B9" s="14" t="s">
        <v>14</v>
      </c>
      <c r="C9" s="15">
        <f t="shared" si="2"/>
        <v>1716</v>
      </c>
      <c r="D9" s="15">
        <f t="shared" si="3"/>
        <v>18</v>
      </c>
      <c r="E9" s="15">
        <f t="shared" si="1"/>
        <v>6</v>
      </c>
      <c r="F9" s="15">
        <f t="shared" si="1"/>
        <v>0</v>
      </c>
      <c r="G9" s="15">
        <f t="shared" si="1"/>
        <v>0</v>
      </c>
      <c r="H9" s="15">
        <f t="shared" si="1"/>
        <v>8</v>
      </c>
      <c r="I9" s="16">
        <f t="shared" si="1"/>
        <v>4</v>
      </c>
      <c r="K9" s="12"/>
    </row>
    <row r="10" spans="1:11" ht="20.25" customHeight="1" x14ac:dyDescent="0.15">
      <c r="A10" s="13"/>
      <c r="B10" s="14" t="s">
        <v>15</v>
      </c>
      <c r="C10" s="15">
        <f t="shared" si="2"/>
        <v>1727</v>
      </c>
      <c r="D10" s="15">
        <f t="shared" si="3"/>
        <v>23</v>
      </c>
      <c r="E10" s="15">
        <f t="shared" si="1"/>
        <v>6</v>
      </c>
      <c r="F10" s="15">
        <f t="shared" si="1"/>
        <v>2</v>
      </c>
      <c r="G10" s="15">
        <f t="shared" si="1"/>
        <v>0</v>
      </c>
      <c r="H10" s="15">
        <f t="shared" si="1"/>
        <v>4</v>
      </c>
      <c r="I10" s="16">
        <f t="shared" si="1"/>
        <v>11</v>
      </c>
      <c r="K10" s="12"/>
    </row>
    <row r="11" spans="1:11" ht="20.25" customHeight="1" x14ac:dyDescent="0.15">
      <c r="A11" s="13"/>
      <c r="B11" s="14" t="s">
        <v>16</v>
      </c>
      <c r="C11" s="15">
        <f t="shared" si="2"/>
        <v>2675</v>
      </c>
      <c r="D11" s="15">
        <f t="shared" si="3"/>
        <v>57</v>
      </c>
      <c r="E11" s="15">
        <f t="shared" si="1"/>
        <v>15</v>
      </c>
      <c r="F11" s="15">
        <f t="shared" si="1"/>
        <v>1</v>
      </c>
      <c r="G11" s="15">
        <f t="shared" si="1"/>
        <v>1</v>
      </c>
      <c r="H11" s="15">
        <f t="shared" si="1"/>
        <v>19</v>
      </c>
      <c r="I11" s="16">
        <f t="shared" si="1"/>
        <v>21</v>
      </c>
      <c r="K11" s="12"/>
    </row>
    <row r="12" spans="1:11" ht="20.25" customHeight="1" x14ac:dyDescent="0.15">
      <c r="A12" s="13"/>
      <c r="B12" s="14" t="s">
        <v>17</v>
      </c>
      <c r="C12" s="15">
        <f t="shared" si="2"/>
        <v>4708</v>
      </c>
      <c r="D12" s="15">
        <f t="shared" si="3"/>
        <v>125</v>
      </c>
      <c r="E12" s="15">
        <f t="shared" si="1"/>
        <v>27</v>
      </c>
      <c r="F12" s="15">
        <f t="shared" si="1"/>
        <v>3</v>
      </c>
      <c r="G12" s="15">
        <f t="shared" si="1"/>
        <v>3</v>
      </c>
      <c r="H12" s="15">
        <f t="shared" si="1"/>
        <v>52</v>
      </c>
      <c r="I12" s="16">
        <f t="shared" si="1"/>
        <v>40</v>
      </c>
      <c r="K12" s="12"/>
    </row>
    <row r="13" spans="1:11" ht="20.25" customHeight="1" x14ac:dyDescent="0.15">
      <c r="A13" s="13"/>
      <c r="B13" s="14" t="s">
        <v>18</v>
      </c>
      <c r="C13" s="15">
        <f t="shared" si="2"/>
        <v>6037</v>
      </c>
      <c r="D13" s="15">
        <f t="shared" si="3"/>
        <v>204</v>
      </c>
      <c r="E13" s="15">
        <f t="shared" si="1"/>
        <v>43</v>
      </c>
      <c r="F13" s="15">
        <f t="shared" si="1"/>
        <v>9</v>
      </c>
      <c r="G13" s="15">
        <f t="shared" si="1"/>
        <v>3</v>
      </c>
      <c r="H13" s="15">
        <f t="shared" si="1"/>
        <v>93</v>
      </c>
      <c r="I13" s="16">
        <f t="shared" si="1"/>
        <v>56</v>
      </c>
      <c r="K13" s="12"/>
    </row>
    <row r="14" spans="1:11" ht="20.25" customHeight="1" x14ac:dyDescent="0.15">
      <c r="A14" s="13"/>
      <c r="B14" s="14" t="s">
        <v>19</v>
      </c>
      <c r="C14" s="15">
        <f t="shared" si="2"/>
        <v>2755</v>
      </c>
      <c r="D14" s="15">
        <f t="shared" si="3"/>
        <v>116</v>
      </c>
      <c r="E14" s="15">
        <f t="shared" si="1"/>
        <v>25</v>
      </c>
      <c r="F14" s="15">
        <f t="shared" si="1"/>
        <v>2</v>
      </c>
      <c r="G14" s="15">
        <f t="shared" si="1"/>
        <v>3</v>
      </c>
      <c r="H14" s="15">
        <f t="shared" si="1"/>
        <v>64</v>
      </c>
      <c r="I14" s="16">
        <f t="shared" si="1"/>
        <v>22</v>
      </c>
      <c r="K14" s="12"/>
    </row>
    <row r="15" spans="1:11" ht="20.25" customHeight="1" x14ac:dyDescent="0.15">
      <c r="A15" s="13"/>
      <c r="B15" s="14" t="s">
        <v>20</v>
      </c>
      <c r="C15" s="15">
        <f t="shared" si="2"/>
        <v>1776</v>
      </c>
      <c r="D15" s="15">
        <f t="shared" si="3"/>
        <v>105</v>
      </c>
      <c r="E15" s="15">
        <f t="shared" si="1"/>
        <v>18</v>
      </c>
      <c r="F15" s="15">
        <f t="shared" si="1"/>
        <v>3</v>
      </c>
      <c r="G15" s="15">
        <f t="shared" si="1"/>
        <v>4</v>
      </c>
      <c r="H15" s="15">
        <f t="shared" si="1"/>
        <v>49</v>
      </c>
      <c r="I15" s="16">
        <f t="shared" si="1"/>
        <v>31</v>
      </c>
      <c r="K15" s="12"/>
    </row>
    <row r="16" spans="1:11" ht="12" customHeight="1" x14ac:dyDescent="0.15">
      <c r="A16" s="13"/>
      <c r="B16" s="17"/>
      <c r="C16" s="18"/>
      <c r="D16" s="18"/>
      <c r="E16" s="18"/>
      <c r="F16" s="18"/>
      <c r="G16" s="18"/>
      <c r="H16" s="18"/>
      <c r="I16" s="19"/>
    </row>
    <row r="17" spans="1:11" ht="33" customHeight="1" x14ac:dyDescent="0.15">
      <c r="A17" s="297" t="s">
        <v>21</v>
      </c>
      <c r="B17" s="298"/>
      <c r="C17" s="10">
        <f>SUM(C18:C26)</f>
        <v>8494</v>
      </c>
      <c r="D17" s="10">
        <f t="shared" ref="D17:I17" si="4">SUM(D18:D26)</f>
        <v>330</v>
      </c>
      <c r="E17" s="10">
        <f t="shared" si="4"/>
        <v>65</v>
      </c>
      <c r="F17" s="10">
        <f t="shared" si="4"/>
        <v>12</v>
      </c>
      <c r="G17" s="10">
        <f t="shared" si="4"/>
        <v>11</v>
      </c>
      <c r="H17" s="10">
        <f t="shared" si="4"/>
        <v>142</v>
      </c>
      <c r="I17" s="11">
        <f t="shared" si="4"/>
        <v>100</v>
      </c>
      <c r="K17" s="12"/>
    </row>
    <row r="18" spans="1:11" ht="20.25" customHeight="1" x14ac:dyDescent="0.15">
      <c r="A18" s="13"/>
      <c r="B18" s="14" t="s">
        <v>12</v>
      </c>
      <c r="C18" s="20">
        <v>310</v>
      </c>
      <c r="D18" s="20">
        <f t="shared" ref="D18:D26" si="5">SUM(E18:I18)</f>
        <v>5</v>
      </c>
      <c r="E18" s="20">
        <v>3</v>
      </c>
      <c r="F18" s="20">
        <v>0</v>
      </c>
      <c r="G18" s="20">
        <v>0</v>
      </c>
      <c r="H18" s="20">
        <v>2</v>
      </c>
      <c r="I18" s="21">
        <v>0</v>
      </c>
      <c r="K18" s="12"/>
    </row>
    <row r="19" spans="1:11" ht="20.25" customHeight="1" x14ac:dyDescent="0.15">
      <c r="A19" s="13"/>
      <c r="B19" s="14" t="s">
        <v>13</v>
      </c>
      <c r="C19" s="20">
        <v>313</v>
      </c>
      <c r="D19" s="20">
        <f t="shared" si="5"/>
        <v>8</v>
      </c>
      <c r="E19" s="20">
        <v>2</v>
      </c>
      <c r="F19" s="20">
        <v>1</v>
      </c>
      <c r="G19" s="20">
        <v>1</v>
      </c>
      <c r="H19" s="20">
        <v>1</v>
      </c>
      <c r="I19" s="22">
        <v>3</v>
      </c>
      <c r="K19" s="12"/>
    </row>
    <row r="20" spans="1:11" ht="20.25" customHeight="1" x14ac:dyDescent="0.15">
      <c r="A20" s="13"/>
      <c r="B20" s="14" t="s">
        <v>38</v>
      </c>
      <c r="C20" s="20">
        <v>411</v>
      </c>
      <c r="D20" s="20">
        <f t="shared" si="5"/>
        <v>10</v>
      </c>
      <c r="E20" s="20">
        <v>4</v>
      </c>
      <c r="F20" s="20">
        <v>0</v>
      </c>
      <c r="G20" s="20">
        <v>0</v>
      </c>
      <c r="H20" s="20">
        <v>4</v>
      </c>
      <c r="I20" s="22">
        <v>2</v>
      </c>
      <c r="K20" s="12"/>
    </row>
    <row r="21" spans="1:11" ht="20.25" customHeight="1" x14ac:dyDescent="0.15">
      <c r="A21" s="13"/>
      <c r="B21" s="14" t="s">
        <v>39</v>
      </c>
      <c r="C21" s="20">
        <v>430</v>
      </c>
      <c r="D21" s="20">
        <f t="shared" si="5"/>
        <v>5</v>
      </c>
      <c r="E21" s="20">
        <v>1</v>
      </c>
      <c r="F21" s="20">
        <v>0</v>
      </c>
      <c r="G21" s="20">
        <v>0</v>
      </c>
      <c r="H21" s="20">
        <v>0</v>
      </c>
      <c r="I21" s="22">
        <v>4</v>
      </c>
      <c r="K21" s="12"/>
    </row>
    <row r="22" spans="1:11" ht="20.25" customHeight="1" x14ac:dyDescent="0.15">
      <c r="A22" s="13"/>
      <c r="B22" s="14" t="s">
        <v>28</v>
      </c>
      <c r="C22" s="20">
        <v>691</v>
      </c>
      <c r="D22" s="20">
        <f t="shared" si="5"/>
        <v>15</v>
      </c>
      <c r="E22" s="20">
        <v>4</v>
      </c>
      <c r="F22" s="20">
        <v>0</v>
      </c>
      <c r="G22" s="20">
        <v>1</v>
      </c>
      <c r="H22" s="20">
        <v>4</v>
      </c>
      <c r="I22" s="22">
        <v>6</v>
      </c>
      <c r="K22" s="12"/>
    </row>
    <row r="23" spans="1:11" ht="20.25" customHeight="1" x14ac:dyDescent="0.15">
      <c r="A23" s="13"/>
      <c r="B23" s="14" t="s">
        <v>29</v>
      </c>
      <c r="C23" s="20">
        <v>1807</v>
      </c>
      <c r="D23" s="20">
        <f t="shared" si="5"/>
        <v>66</v>
      </c>
      <c r="E23" s="20">
        <v>16</v>
      </c>
      <c r="F23" s="20">
        <v>2</v>
      </c>
      <c r="G23" s="20">
        <v>3</v>
      </c>
      <c r="H23" s="20">
        <v>20</v>
      </c>
      <c r="I23" s="22">
        <v>25</v>
      </c>
      <c r="K23" s="12"/>
    </row>
    <row r="24" spans="1:11" ht="20.25" customHeight="1" x14ac:dyDescent="0.15">
      <c r="A24" s="13"/>
      <c r="B24" s="14" t="s">
        <v>30</v>
      </c>
      <c r="C24" s="20">
        <v>2483</v>
      </c>
      <c r="D24" s="20">
        <f t="shared" si="5"/>
        <v>105</v>
      </c>
      <c r="E24" s="20">
        <v>22</v>
      </c>
      <c r="F24" s="20">
        <v>5</v>
      </c>
      <c r="G24" s="20">
        <v>1</v>
      </c>
      <c r="H24" s="20">
        <v>46</v>
      </c>
      <c r="I24" s="22">
        <v>31</v>
      </c>
      <c r="K24" s="12"/>
    </row>
    <row r="25" spans="1:11" ht="20.25" customHeight="1" x14ac:dyDescent="0.15">
      <c r="A25" s="13"/>
      <c r="B25" s="14" t="s">
        <v>19</v>
      </c>
      <c r="C25" s="20">
        <v>1248</v>
      </c>
      <c r="D25" s="20">
        <f t="shared" si="5"/>
        <v>59</v>
      </c>
      <c r="E25" s="20">
        <v>7</v>
      </c>
      <c r="F25" s="20">
        <v>2</v>
      </c>
      <c r="G25" s="20">
        <v>2</v>
      </c>
      <c r="H25" s="20">
        <v>36</v>
      </c>
      <c r="I25" s="22">
        <v>12</v>
      </c>
      <c r="K25" s="12"/>
    </row>
    <row r="26" spans="1:11" ht="20.25" customHeight="1" x14ac:dyDescent="0.15">
      <c r="A26" s="13"/>
      <c r="B26" s="14" t="s">
        <v>20</v>
      </c>
      <c r="C26" s="20">
        <v>801</v>
      </c>
      <c r="D26" s="20">
        <f t="shared" si="5"/>
        <v>57</v>
      </c>
      <c r="E26" s="20">
        <v>6</v>
      </c>
      <c r="F26" s="20">
        <v>2</v>
      </c>
      <c r="G26" s="20">
        <v>3</v>
      </c>
      <c r="H26" s="20">
        <v>29</v>
      </c>
      <c r="I26" s="22">
        <v>17</v>
      </c>
      <c r="K26" s="12"/>
    </row>
    <row r="27" spans="1:11" ht="33" customHeight="1" x14ac:dyDescent="0.15">
      <c r="A27" s="297" t="s">
        <v>22</v>
      </c>
      <c r="B27" s="297"/>
      <c r="C27" s="10">
        <f>SUM(C28:C36)</f>
        <v>15505</v>
      </c>
      <c r="D27" s="10">
        <f t="shared" ref="D27:I27" si="6">SUM(D28:D36)</f>
        <v>344</v>
      </c>
      <c r="E27" s="10">
        <f t="shared" si="6"/>
        <v>84</v>
      </c>
      <c r="F27" s="10">
        <f t="shared" si="6"/>
        <v>9</v>
      </c>
      <c r="G27" s="10">
        <f t="shared" si="6"/>
        <v>4</v>
      </c>
      <c r="H27" s="10">
        <f t="shared" si="6"/>
        <v>154</v>
      </c>
      <c r="I27" s="11">
        <f t="shared" si="6"/>
        <v>93</v>
      </c>
      <c r="K27" s="12"/>
    </row>
    <row r="28" spans="1:11" ht="20.25" customHeight="1" x14ac:dyDescent="0.15">
      <c r="A28" s="13"/>
      <c r="B28" s="14" t="s">
        <v>12</v>
      </c>
      <c r="C28" s="20">
        <v>990</v>
      </c>
      <c r="D28" s="20">
        <f>SUM(E28:I28)</f>
        <v>2</v>
      </c>
      <c r="E28" s="20">
        <v>0</v>
      </c>
      <c r="F28" s="20">
        <v>0</v>
      </c>
      <c r="G28" s="20">
        <v>0</v>
      </c>
      <c r="H28" s="20">
        <v>0</v>
      </c>
      <c r="I28" s="22">
        <v>2</v>
      </c>
      <c r="K28" s="12"/>
    </row>
    <row r="29" spans="1:11" ht="20.25" customHeight="1" x14ac:dyDescent="0.15">
      <c r="A29" s="13"/>
      <c r="B29" s="14" t="s">
        <v>40</v>
      </c>
      <c r="C29" s="20">
        <v>992</v>
      </c>
      <c r="D29" s="20">
        <f t="shared" ref="D29:D36" si="7">SUM(E29:I29)</f>
        <v>11</v>
      </c>
      <c r="E29" s="20">
        <v>4</v>
      </c>
      <c r="F29" s="20">
        <v>0</v>
      </c>
      <c r="G29" s="20">
        <v>0</v>
      </c>
      <c r="H29" s="20">
        <v>4</v>
      </c>
      <c r="I29" s="22">
        <v>3</v>
      </c>
      <c r="K29" s="12"/>
    </row>
    <row r="30" spans="1:11" ht="20.25" customHeight="1" x14ac:dyDescent="0.15">
      <c r="A30" s="13"/>
      <c r="B30" s="14" t="s">
        <v>32</v>
      </c>
      <c r="C30" s="20">
        <v>1305</v>
      </c>
      <c r="D30" s="20">
        <f t="shared" si="7"/>
        <v>8</v>
      </c>
      <c r="E30" s="20">
        <v>2</v>
      </c>
      <c r="F30" s="20">
        <v>0</v>
      </c>
      <c r="G30" s="20">
        <v>0</v>
      </c>
      <c r="H30" s="20">
        <v>4</v>
      </c>
      <c r="I30" s="22">
        <v>2</v>
      </c>
      <c r="K30" s="12"/>
    </row>
    <row r="31" spans="1:11" ht="20.25" customHeight="1" x14ac:dyDescent="0.15">
      <c r="A31" s="13"/>
      <c r="B31" s="14" t="s">
        <v>41</v>
      </c>
      <c r="C31" s="20">
        <v>1297</v>
      </c>
      <c r="D31" s="20">
        <f t="shared" si="7"/>
        <v>18</v>
      </c>
      <c r="E31" s="20">
        <v>5</v>
      </c>
      <c r="F31" s="20">
        <v>2</v>
      </c>
      <c r="G31" s="20">
        <v>0</v>
      </c>
      <c r="H31" s="20">
        <v>4</v>
      </c>
      <c r="I31" s="22">
        <v>7</v>
      </c>
      <c r="K31" s="12"/>
    </row>
    <row r="32" spans="1:11" ht="20.25" customHeight="1" x14ac:dyDescent="0.15">
      <c r="A32" s="13"/>
      <c r="B32" s="14" t="s">
        <v>33</v>
      </c>
      <c r="C32" s="20">
        <v>1984</v>
      </c>
      <c r="D32" s="20">
        <f t="shared" si="7"/>
        <v>42</v>
      </c>
      <c r="E32" s="20">
        <v>11</v>
      </c>
      <c r="F32" s="20">
        <v>1</v>
      </c>
      <c r="G32" s="20">
        <v>0</v>
      </c>
      <c r="H32" s="20">
        <v>15</v>
      </c>
      <c r="I32" s="22">
        <v>15</v>
      </c>
      <c r="K32" s="12"/>
    </row>
    <row r="33" spans="1:11" ht="20.25" customHeight="1" x14ac:dyDescent="0.15">
      <c r="A33" s="13"/>
      <c r="B33" s="14" t="s">
        <v>34</v>
      </c>
      <c r="C33" s="20">
        <v>2901</v>
      </c>
      <c r="D33" s="20">
        <f t="shared" si="7"/>
        <v>59</v>
      </c>
      <c r="E33" s="20">
        <v>11</v>
      </c>
      <c r="F33" s="20">
        <v>1</v>
      </c>
      <c r="G33" s="20">
        <v>0</v>
      </c>
      <c r="H33" s="20">
        <v>32</v>
      </c>
      <c r="I33" s="22">
        <v>15</v>
      </c>
      <c r="K33" s="12"/>
    </row>
    <row r="34" spans="1:11" ht="20.25" customHeight="1" x14ac:dyDescent="0.15">
      <c r="A34" s="13"/>
      <c r="B34" s="14" t="s">
        <v>35</v>
      </c>
      <c r="C34" s="20">
        <v>3554</v>
      </c>
      <c r="D34" s="20">
        <f t="shared" si="7"/>
        <v>99</v>
      </c>
      <c r="E34" s="20">
        <v>21</v>
      </c>
      <c r="F34" s="20">
        <v>4</v>
      </c>
      <c r="G34" s="20">
        <v>2</v>
      </c>
      <c r="H34" s="20">
        <v>47</v>
      </c>
      <c r="I34" s="22">
        <v>25</v>
      </c>
      <c r="K34" s="12"/>
    </row>
    <row r="35" spans="1:11" ht="20.25" customHeight="1" x14ac:dyDescent="0.15">
      <c r="A35" s="13"/>
      <c r="B35" s="14" t="s">
        <v>36</v>
      </c>
      <c r="C35" s="20">
        <v>1507</v>
      </c>
      <c r="D35" s="20">
        <f t="shared" si="7"/>
        <v>57</v>
      </c>
      <c r="E35" s="20">
        <v>18</v>
      </c>
      <c r="F35" s="20">
        <v>0</v>
      </c>
      <c r="G35" s="20">
        <v>1</v>
      </c>
      <c r="H35" s="20">
        <v>28</v>
      </c>
      <c r="I35" s="22">
        <v>10</v>
      </c>
      <c r="K35" s="12"/>
    </row>
    <row r="36" spans="1:11" ht="20.25" customHeight="1" x14ac:dyDescent="0.15">
      <c r="A36" s="13"/>
      <c r="B36" s="14" t="s">
        <v>20</v>
      </c>
      <c r="C36" s="20">
        <v>975</v>
      </c>
      <c r="D36" s="20">
        <f t="shared" si="7"/>
        <v>48</v>
      </c>
      <c r="E36" s="20">
        <v>12</v>
      </c>
      <c r="F36" s="20">
        <v>1</v>
      </c>
      <c r="G36" s="20">
        <v>1</v>
      </c>
      <c r="H36" s="20">
        <v>20</v>
      </c>
      <c r="I36" s="22">
        <v>14</v>
      </c>
      <c r="K36" s="12"/>
    </row>
    <row r="37" spans="1:11" ht="12" customHeight="1" x14ac:dyDescent="0.15">
      <c r="A37" s="23"/>
      <c r="B37" s="24"/>
      <c r="C37" s="25"/>
      <c r="D37" s="25"/>
      <c r="E37" s="25"/>
      <c r="F37" s="25"/>
      <c r="G37" s="25"/>
      <c r="H37" s="25"/>
      <c r="I37" s="26"/>
    </row>
    <row r="38" spans="1:11" ht="16.5" customHeight="1" x14ac:dyDescent="0.15">
      <c r="B38" s="3" t="s">
        <v>253</v>
      </c>
      <c r="H38" s="27"/>
      <c r="I38" s="27"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FF99"/>
    <pageSetUpPr fitToPage="1"/>
  </sheetPr>
  <dimension ref="A1:O42"/>
  <sheetViews>
    <sheetView view="pageBreakPreview" topLeftCell="A11" zoomScaleNormal="85" zoomScaleSheetLayoutView="100" workbookViewId="0">
      <selection activeCell="E39" sqref="E39"/>
    </sheetView>
  </sheetViews>
  <sheetFormatPr defaultRowHeight="13.5" x14ac:dyDescent="0.15"/>
  <cols>
    <col min="1" max="1" width="2.125" style="3" customWidth="1"/>
    <col min="2" max="3" width="9.375" style="3" customWidth="1"/>
    <col min="4" max="4" width="7.625" style="3" customWidth="1"/>
    <col min="5" max="5" width="8.625" style="3" customWidth="1"/>
    <col min="6" max="6" width="8.375" style="3" customWidth="1"/>
    <col min="7" max="13" width="7.625" style="3" customWidth="1"/>
    <col min="14" max="14" width="8" style="3" customWidth="1"/>
    <col min="15" max="16384" width="9" style="3"/>
  </cols>
  <sheetData>
    <row r="1" spans="1:15" ht="18.75" customHeight="1" x14ac:dyDescent="0.15"/>
    <row r="2" spans="1:15" ht="18.75" customHeight="1" x14ac:dyDescent="0.15">
      <c r="A2" s="4" t="s">
        <v>42</v>
      </c>
      <c r="B2" s="4"/>
      <c r="I2" s="5"/>
      <c r="M2" s="5"/>
    </row>
    <row r="3" spans="1:15" ht="13.5" customHeight="1" x14ac:dyDescent="0.15">
      <c r="A3" s="4"/>
      <c r="B3" s="4"/>
      <c r="H3" s="5"/>
      <c r="L3" s="5"/>
      <c r="M3" s="6"/>
      <c r="N3" s="6" t="s">
        <v>216</v>
      </c>
    </row>
    <row r="4" spans="1:15" ht="18" customHeight="1" x14ac:dyDescent="0.15">
      <c r="A4" s="312" t="s">
        <v>43</v>
      </c>
      <c r="B4" s="307"/>
      <c r="C4" s="307" t="s">
        <v>3</v>
      </c>
      <c r="D4" s="315" t="s">
        <v>4</v>
      </c>
      <c r="E4" s="316"/>
      <c r="F4" s="316"/>
      <c r="G4" s="316"/>
      <c r="H4" s="316"/>
      <c r="I4" s="316"/>
      <c r="J4" s="316"/>
      <c r="K4" s="316"/>
      <c r="L4" s="316"/>
      <c r="M4" s="316"/>
      <c r="N4" s="316"/>
    </row>
    <row r="5" spans="1:15" ht="59.25" customHeight="1" x14ac:dyDescent="0.15">
      <c r="A5" s="313"/>
      <c r="B5" s="311"/>
      <c r="C5" s="314"/>
      <c r="D5" s="142" t="s">
        <v>5</v>
      </c>
      <c r="E5" s="142" t="s">
        <v>6</v>
      </c>
      <c r="F5" s="8" t="s">
        <v>7</v>
      </c>
      <c r="G5" s="8" t="s">
        <v>223</v>
      </c>
      <c r="H5" s="8" t="s">
        <v>224</v>
      </c>
      <c r="I5" s="8" t="s">
        <v>225</v>
      </c>
      <c r="J5" s="8" t="s">
        <v>226</v>
      </c>
      <c r="K5" s="8" t="s">
        <v>227</v>
      </c>
      <c r="L5" s="8" t="s">
        <v>229</v>
      </c>
      <c r="M5" s="8" t="s">
        <v>228</v>
      </c>
      <c r="N5" s="29" t="s">
        <v>10</v>
      </c>
    </row>
    <row r="6" spans="1:15" ht="33" customHeight="1" x14ac:dyDescent="0.15">
      <c r="A6" s="305" t="s">
        <v>44</v>
      </c>
      <c r="B6" s="305"/>
      <c r="C6" s="129">
        <f>SUM(C7:C19)</f>
        <v>81556</v>
      </c>
      <c r="D6" s="132">
        <f t="shared" ref="D6:N6" si="0">SUM(D7:D19)</f>
        <v>2225</v>
      </c>
      <c r="E6" s="132">
        <f t="shared" si="0"/>
        <v>617</v>
      </c>
      <c r="F6" s="132">
        <f t="shared" si="0"/>
        <v>25</v>
      </c>
      <c r="G6" s="132">
        <f t="shared" si="0"/>
        <v>120</v>
      </c>
      <c r="H6" s="132">
        <f t="shared" si="0"/>
        <v>1</v>
      </c>
      <c r="I6" s="132">
        <f t="shared" si="0"/>
        <v>148</v>
      </c>
      <c r="J6" s="132">
        <f t="shared" si="0"/>
        <v>35</v>
      </c>
      <c r="K6" s="132">
        <f t="shared" si="0"/>
        <v>300</v>
      </c>
      <c r="L6" s="132">
        <f t="shared" si="0"/>
        <v>271</v>
      </c>
      <c r="M6" s="133">
        <f t="shared" si="0"/>
        <v>20</v>
      </c>
      <c r="N6" s="133">
        <f t="shared" si="0"/>
        <v>688</v>
      </c>
      <c r="O6" s="12"/>
    </row>
    <row r="7" spans="1:15" ht="20.25" customHeight="1" x14ac:dyDescent="0.15">
      <c r="A7" s="13"/>
      <c r="B7" s="14" t="s">
        <v>45</v>
      </c>
      <c r="C7" s="20">
        <v>6507</v>
      </c>
      <c r="D7" s="20">
        <f>SUM(E7:N7)</f>
        <v>342</v>
      </c>
      <c r="E7" s="20">
        <v>91</v>
      </c>
      <c r="F7" s="20">
        <v>0</v>
      </c>
      <c r="G7" s="20">
        <v>5</v>
      </c>
      <c r="H7" s="20">
        <v>0</v>
      </c>
      <c r="I7" s="20">
        <v>23</v>
      </c>
      <c r="J7" s="20">
        <v>0</v>
      </c>
      <c r="K7" s="20">
        <v>65</v>
      </c>
      <c r="L7" s="20">
        <v>47</v>
      </c>
      <c r="M7" s="22">
        <v>0</v>
      </c>
      <c r="N7" s="151">
        <v>111</v>
      </c>
      <c r="O7" s="12"/>
    </row>
    <row r="8" spans="1:15" ht="20.25" customHeight="1" x14ac:dyDescent="0.15">
      <c r="A8" s="13"/>
      <c r="B8" s="14" t="s">
        <v>46</v>
      </c>
      <c r="C8" s="20">
        <v>8612</v>
      </c>
      <c r="D8" s="20">
        <f t="shared" ref="D8:D19" si="1">SUM(E8:N8)</f>
        <v>347</v>
      </c>
      <c r="E8" s="20">
        <v>91</v>
      </c>
      <c r="F8" s="20">
        <v>0</v>
      </c>
      <c r="G8" s="20">
        <v>8</v>
      </c>
      <c r="H8" s="20">
        <v>0</v>
      </c>
      <c r="I8" s="20">
        <v>30</v>
      </c>
      <c r="J8" s="20">
        <v>2</v>
      </c>
      <c r="K8" s="20">
        <v>66</v>
      </c>
      <c r="L8" s="20">
        <v>48</v>
      </c>
      <c r="M8" s="22">
        <v>0</v>
      </c>
      <c r="N8" s="151">
        <v>102</v>
      </c>
      <c r="O8" s="12"/>
    </row>
    <row r="9" spans="1:15" ht="20.25" customHeight="1" x14ac:dyDescent="0.15">
      <c r="A9" s="13"/>
      <c r="B9" s="14" t="s">
        <v>47</v>
      </c>
      <c r="C9" s="20">
        <v>10895</v>
      </c>
      <c r="D9" s="20">
        <f t="shared" si="1"/>
        <v>362</v>
      </c>
      <c r="E9" s="20">
        <v>99</v>
      </c>
      <c r="F9" s="20">
        <v>1</v>
      </c>
      <c r="G9" s="20">
        <v>27</v>
      </c>
      <c r="H9" s="20">
        <v>0</v>
      </c>
      <c r="I9" s="20">
        <v>27</v>
      </c>
      <c r="J9" s="20">
        <v>7</v>
      </c>
      <c r="K9" s="20">
        <v>51</v>
      </c>
      <c r="L9" s="20">
        <v>43</v>
      </c>
      <c r="M9" s="22">
        <v>0</v>
      </c>
      <c r="N9" s="151">
        <v>107</v>
      </c>
      <c r="O9" s="12"/>
    </row>
    <row r="10" spans="1:15" ht="20.25" customHeight="1" x14ac:dyDescent="0.15">
      <c r="A10" s="13"/>
      <c r="B10" s="14" t="s">
        <v>48</v>
      </c>
      <c r="C10" s="20">
        <v>8504</v>
      </c>
      <c r="D10" s="20">
        <f t="shared" si="1"/>
        <v>258</v>
      </c>
      <c r="E10" s="20">
        <v>78</v>
      </c>
      <c r="F10" s="20">
        <v>2</v>
      </c>
      <c r="G10" s="20">
        <v>18</v>
      </c>
      <c r="H10" s="20">
        <v>0</v>
      </c>
      <c r="I10" s="20">
        <v>19</v>
      </c>
      <c r="J10" s="20">
        <v>4</v>
      </c>
      <c r="K10" s="20">
        <v>25</v>
      </c>
      <c r="L10" s="20">
        <v>21</v>
      </c>
      <c r="M10" s="22">
        <v>2</v>
      </c>
      <c r="N10" s="151">
        <v>89</v>
      </c>
      <c r="O10" s="12"/>
    </row>
    <row r="11" spans="1:15" ht="20.25" customHeight="1" x14ac:dyDescent="0.15">
      <c r="A11" s="13"/>
      <c r="B11" s="14" t="s">
        <v>49</v>
      </c>
      <c r="C11" s="20">
        <v>9438</v>
      </c>
      <c r="D11" s="20">
        <f t="shared" si="1"/>
        <v>270</v>
      </c>
      <c r="E11" s="20">
        <v>62</v>
      </c>
      <c r="F11" s="20">
        <v>7</v>
      </c>
      <c r="G11" s="20">
        <v>21</v>
      </c>
      <c r="H11" s="20">
        <v>0</v>
      </c>
      <c r="I11" s="20">
        <v>19</v>
      </c>
      <c r="J11" s="20">
        <v>9</v>
      </c>
      <c r="K11" s="20">
        <v>39</v>
      </c>
      <c r="L11" s="20">
        <v>37</v>
      </c>
      <c r="M11" s="22">
        <v>3</v>
      </c>
      <c r="N11" s="151">
        <v>73</v>
      </c>
      <c r="O11" s="12"/>
    </row>
    <row r="12" spans="1:15" ht="20.25" customHeight="1" x14ac:dyDescent="0.15">
      <c r="A12" s="13"/>
      <c r="B12" s="14" t="s">
        <v>25</v>
      </c>
      <c r="C12" s="20">
        <v>8309</v>
      </c>
      <c r="D12" s="20">
        <f t="shared" si="1"/>
        <v>234</v>
      </c>
      <c r="E12" s="20">
        <v>64</v>
      </c>
      <c r="F12" s="20">
        <v>5</v>
      </c>
      <c r="G12" s="20">
        <v>13</v>
      </c>
      <c r="H12" s="20">
        <v>0</v>
      </c>
      <c r="I12" s="20">
        <v>12</v>
      </c>
      <c r="J12" s="20">
        <v>10</v>
      </c>
      <c r="K12" s="20">
        <v>31</v>
      </c>
      <c r="L12" s="20">
        <v>24</v>
      </c>
      <c r="M12" s="22">
        <v>2</v>
      </c>
      <c r="N12" s="151">
        <v>73</v>
      </c>
      <c r="O12" s="12"/>
    </row>
    <row r="13" spans="1:15" ht="20.25" customHeight="1" x14ac:dyDescent="0.15">
      <c r="A13" s="13"/>
      <c r="B13" s="14" t="s">
        <v>26</v>
      </c>
      <c r="C13" s="20">
        <v>8643</v>
      </c>
      <c r="D13" s="20">
        <f t="shared" si="1"/>
        <v>196</v>
      </c>
      <c r="E13" s="20">
        <v>71</v>
      </c>
      <c r="F13" s="20">
        <v>2</v>
      </c>
      <c r="G13" s="20">
        <v>16</v>
      </c>
      <c r="H13" s="20">
        <v>1</v>
      </c>
      <c r="I13" s="20">
        <v>9</v>
      </c>
      <c r="J13" s="20">
        <v>1</v>
      </c>
      <c r="K13" s="20">
        <v>14</v>
      </c>
      <c r="L13" s="20">
        <v>30</v>
      </c>
      <c r="M13" s="22">
        <v>2</v>
      </c>
      <c r="N13" s="151">
        <v>50</v>
      </c>
      <c r="O13" s="12"/>
    </row>
    <row r="14" spans="1:15" ht="20.25" customHeight="1" x14ac:dyDescent="0.15">
      <c r="A14" s="13"/>
      <c r="B14" s="14" t="s">
        <v>27</v>
      </c>
      <c r="C14" s="20">
        <v>4754</v>
      </c>
      <c r="D14" s="20">
        <f t="shared" si="1"/>
        <v>67</v>
      </c>
      <c r="E14" s="20">
        <v>19</v>
      </c>
      <c r="F14" s="20">
        <v>2</v>
      </c>
      <c r="G14" s="20">
        <v>2</v>
      </c>
      <c r="H14" s="20">
        <v>0</v>
      </c>
      <c r="I14" s="20">
        <v>4</v>
      </c>
      <c r="J14" s="20">
        <v>2</v>
      </c>
      <c r="K14" s="20">
        <v>3</v>
      </c>
      <c r="L14" s="20">
        <v>11</v>
      </c>
      <c r="M14" s="22">
        <v>2</v>
      </c>
      <c r="N14" s="151">
        <v>22</v>
      </c>
      <c r="O14" s="12"/>
    </row>
    <row r="15" spans="1:15" ht="20.25" customHeight="1" x14ac:dyDescent="0.15">
      <c r="A15" s="13"/>
      <c r="B15" s="14" t="s">
        <v>28</v>
      </c>
      <c r="C15" s="20">
        <v>4820</v>
      </c>
      <c r="D15" s="20">
        <f t="shared" si="1"/>
        <v>57</v>
      </c>
      <c r="E15" s="20">
        <v>15</v>
      </c>
      <c r="F15" s="20">
        <v>3</v>
      </c>
      <c r="G15" s="20">
        <v>4</v>
      </c>
      <c r="H15" s="20">
        <v>0</v>
      </c>
      <c r="I15" s="20">
        <v>2</v>
      </c>
      <c r="J15" s="20">
        <v>0</v>
      </c>
      <c r="K15" s="20">
        <v>1</v>
      </c>
      <c r="L15" s="20">
        <v>4</v>
      </c>
      <c r="M15" s="22">
        <v>3</v>
      </c>
      <c r="N15" s="151">
        <v>25</v>
      </c>
      <c r="O15" s="12"/>
    </row>
    <row r="16" spans="1:15" ht="20.25" customHeight="1" x14ac:dyDescent="0.15">
      <c r="A16" s="13"/>
      <c r="B16" s="14" t="s">
        <v>29</v>
      </c>
      <c r="C16" s="20">
        <v>3441</v>
      </c>
      <c r="D16" s="20">
        <f t="shared" si="1"/>
        <v>26</v>
      </c>
      <c r="E16" s="20">
        <v>6</v>
      </c>
      <c r="F16" s="20">
        <v>1</v>
      </c>
      <c r="G16" s="20">
        <v>2</v>
      </c>
      <c r="H16" s="20">
        <v>0</v>
      </c>
      <c r="I16" s="20">
        <v>0</v>
      </c>
      <c r="J16" s="20">
        <v>0</v>
      </c>
      <c r="K16" s="20">
        <v>2</v>
      </c>
      <c r="L16" s="20">
        <v>2</v>
      </c>
      <c r="M16" s="22">
        <v>0</v>
      </c>
      <c r="N16" s="151">
        <v>13</v>
      </c>
      <c r="O16" s="12"/>
    </row>
    <row r="17" spans="1:15" ht="20.25" customHeight="1" x14ac:dyDescent="0.15">
      <c r="A17" s="30"/>
      <c r="B17" s="14" t="s">
        <v>30</v>
      </c>
      <c r="C17" s="20">
        <v>4520</v>
      </c>
      <c r="D17" s="20">
        <f t="shared" si="1"/>
        <v>31</v>
      </c>
      <c r="E17" s="20">
        <v>11</v>
      </c>
      <c r="F17" s="20">
        <v>1</v>
      </c>
      <c r="G17" s="20">
        <v>0</v>
      </c>
      <c r="H17" s="20">
        <v>0</v>
      </c>
      <c r="I17" s="20">
        <v>2</v>
      </c>
      <c r="J17" s="20">
        <v>0</v>
      </c>
      <c r="K17" s="20">
        <v>3</v>
      </c>
      <c r="L17" s="20">
        <v>2</v>
      </c>
      <c r="M17" s="22">
        <v>4</v>
      </c>
      <c r="N17" s="151">
        <v>8</v>
      </c>
      <c r="O17" s="12"/>
    </row>
    <row r="18" spans="1:15" ht="20.25" customHeight="1" x14ac:dyDescent="0.15">
      <c r="A18" s="30"/>
      <c r="B18" s="14" t="s">
        <v>31</v>
      </c>
      <c r="C18" s="20">
        <v>1742</v>
      </c>
      <c r="D18" s="20">
        <f t="shared" si="1"/>
        <v>17</v>
      </c>
      <c r="E18" s="20">
        <v>5</v>
      </c>
      <c r="F18" s="20">
        <v>0</v>
      </c>
      <c r="G18" s="20">
        <v>3</v>
      </c>
      <c r="H18" s="20">
        <v>0</v>
      </c>
      <c r="I18" s="20">
        <v>1</v>
      </c>
      <c r="J18" s="20">
        <v>0</v>
      </c>
      <c r="K18" s="20">
        <v>0</v>
      </c>
      <c r="L18" s="20">
        <v>1</v>
      </c>
      <c r="M18" s="22">
        <v>1</v>
      </c>
      <c r="N18" s="151">
        <v>6</v>
      </c>
      <c r="O18" s="12"/>
    </row>
    <row r="19" spans="1:15" ht="20.25" customHeight="1" x14ac:dyDescent="0.15">
      <c r="A19" s="13"/>
      <c r="B19" s="14" t="s">
        <v>50</v>
      </c>
      <c r="C19" s="20">
        <v>1371</v>
      </c>
      <c r="D19" s="20">
        <f t="shared" si="1"/>
        <v>18</v>
      </c>
      <c r="E19" s="20">
        <v>5</v>
      </c>
      <c r="F19" s="20">
        <v>1</v>
      </c>
      <c r="G19" s="20">
        <v>1</v>
      </c>
      <c r="H19" s="20">
        <v>0</v>
      </c>
      <c r="I19" s="20">
        <v>0</v>
      </c>
      <c r="J19" s="20">
        <v>0</v>
      </c>
      <c r="K19" s="20">
        <v>0</v>
      </c>
      <c r="L19" s="20">
        <v>1</v>
      </c>
      <c r="M19" s="22">
        <v>1</v>
      </c>
      <c r="N19" s="151">
        <v>9</v>
      </c>
      <c r="O19" s="12"/>
    </row>
    <row r="20" spans="1:15" ht="15" customHeight="1" x14ac:dyDescent="0.15">
      <c r="A20" s="23"/>
      <c r="B20" s="24"/>
      <c r="C20" s="25"/>
      <c r="D20" s="25"/>
      <c r="E20" s="25"/>
      <c r="F20" s="25"/>
      <c r="G20" s="25"/>
      <c r="H20" s="25"/>
      <c r="I20" s="25"/>
      <c r="J20" s="25"/>
      <c r="K20" s="25"/>
      <c r="L20" s="25"/>
      <c r="M20" s="26"/>
      <c r="N20" s="138"/>
    </row>
    <row r="21" spans="1:15" ht="18" customHeight="1" x14ac:dyDescent="0.15">
      <c r="A21" s="30" t="s">
        <v>51</v>
      </c>
      <c r="I21" s="27"/>
      <c r="N21" s="27" t="s">
        <v>23</v>
      </c>
    </row>
    <row r="22" spans="1:15" ht="18" customHeight="1" x14ac:dyDescent="0.15">
      <c r="A22" s="30" t="s">
        <v>253</v>
      </c>
      <c r="I22" s="27"/>
      <c r="N22" s="27"/>
    </row>
    <row r="23" spans="1:15" x14ac:dyDescent="0.15">
      <c r="C23" s="12"/>
      <c r="D23" s="12"/>
      <c r="E23" s="12"/>
      <c r="F23" s="12"/>
      <c r="G23" s="12"/>
      <c r="H23" s="12"/>
      <c r="I23" s="12"/>
      <c r="K23" s="12"/>
      <c r="L23" s="12"/>
      <c r="M23" s="12"/>
    </row>
    <row r="24" spans="1:15" x14ac:dyDescent="0.15">
      <c r="A24" s="312" t="s">
        <v>43</v>
      </c>
      <c r="B24" s="307"/>
      <c r="C24" s="307" t="s">
        <v>3</v>
      </c>
      <c r="D24" s="307" t="s">
        <v>4</v>
      </c>
      <c r="E24" s="307"/>
      <c r="F24" s="307"/>
      <c r="G24" s="307"/>
      <c r="H24" s="307"/>
      <c r="I24" s="295"/>
      <c r="K24" s="12"/>
      <c r="L24" s="12"/>
      <c r="M24" s="12"/>
    </row>
    <row r="25" spans="1:15" ht="56.25" x14ac:dyDescent="0.15">
      <c r="A25" s="313"/>
      <c r="B25" s="311"/>
      <c r="C25" s="311"/>
      <c r="D25" s="7" t="s">
        <v>5</v>
      </c>
      <c r="E25" s="7" t="s">
        <v>6</v>
      </c>
      <c r="F25" s="8" t="s">
        <v>7</v>
      </c>
      <c r="G25" s="8" t="s">
        <v>8</v>
      </c>
      <c r="H25" s="8" t="s">
        <v>9</v>
      </c>
      <c r="I25" s="9" t="s">
        <v>10</v>
      </c>
      <c r="K25" s="12"/>
      <c r="L25" s="12"/>
      <c r="M25" s="12"/>
    </row>
    <row r="26" spans="1:15" x14ac:dyDescent="0.15">
      <c r="A26" s="305" t="s">
        <v>230</v>
      </c>
      <c r="B26" s="306"/>
      <c r="C26" s="152">
        <f t="shared" ref="C26:I26" si="2">SUM(C27:C39)</f>
        <v>20395</v>
      </c>
      <c r="D26" s="152">
        <f t="shared" si="2"/>
        <v>190</v>
      </c>
      <c r="E26" s="152">
        <f t="shared" si="2"/>
        <v>46</v>
      </c>
      <c r="F26" s="152">
        <f t="shared" si="2"/>
        <v>35</v>
      </c>
      <c r="G26" s="152">
        <f t="shared" si="2"/>
        <v>19</v>
      </c>
      <c r="H26" s="152">
        <f t="shared" si="2"/>
        <v>10</v>
      </c>
      <c r="I26" s="153">
        <f t="shared" si="2"/>
        <v>80</v>
      </c>
      <c r="K26" s="12"/>
      <c r="L26" s="12"/>
      <c r="M26" s="12"/>
    </row>
    <row r="27" spans="1:15" x14ac:dyDescent="0.15">
      <c r="A27" s="13"/>
      <c r="B27" s="14" t="s">
        <v>45</v>
      </c>
      <c r="C27" s="135">
        <v>61</v>
      </c>
      <c r="D27" s="135">
        <f t="shared" ref="D27:D39" si="3">SUM(E27:I27)</f>
        <v>0</v>
      </c>
      <c r="E27" s="135">
        <v>0</v>
      </c>
      <c r="F27" s="135">
        <v>0</v>
      </c>
      <c r="G27" s="135">
        <v>0</v>
      </c>
      <c r="H27" s="135">
        <v>0</v>
      </c>
      <c r="I27" s="136">
        <v>0</v>
      </c>
      <c r="K27" s="12"/>
      <c r="L27" s="12"/>
      <c r="M27" s="12"/>
    </row>
    <row r="28" spans="1:15" x14ac:dyDescent="0.15">
      <c r="A28" s="13"/>
      <c r="B28" s="14" t="s">
        <v>231</v>
      </c>
      <c r="C28" s="135">
        <v>114</v>
      </c>
      <c r="D28" s="135">
        <f t="shared" si="3"/>
        <v>0</v>
      </c>
      <c r="E28" s="135">
        <v>0</v>
      </c>
      <c r="F28" s="135">
        <v>0</v>
      </c>
      <c r="G28" s="135">
        <v>0</v>
      </c>
      <c r="H28" s="135">
        <v>0</v>
      </c>
      <c r="I28" s="136">
        <v>0</v>
      </c>
      <c r="K28" s="12"/>
      <c r="L28" s="12"/>
      <c r="M28" s="12"/>
    </row>
    <row r="29" spans="1:15" x14ac:dyDescent="0.15">
      <c r="A29" s="13"/>
      <c r="B29" s="14" t="s">
        <v>232</v>
      </c>
      <c r="C29" s="135">
        <v>330</v>
      </c>
      <c r="D29" s="135">
        <f t="shared" si="3"/>
        <v>2</v>
      </c>
      <c r="E29" s="135">
        <v>0</v>
      </c>
      <c r="F29" s="135">
        <v>0</v>
      </c>
      <c r="G29" s="135">
        <v>1</v>
      </c>
      <c r="H29" s="135">
        <v>0</v>
      </c>
      <c r="I29" s="136">
        <v>1</v>
      </c>
      <c r="K29" s="12"/>
      <c r="L29" s="12"/>
      <c r="M29" s="12"/>
    </row>
    <row r="30" spans="1:15" x14ac:dyDescent="0.15">
      <c r="A30" s="13"/>
      <c r="B30" s="14" t="s">
        <v>233</v>
      </c>
      <c r="C30" s="135">
        <v>706</v>
      </c>
      <c r="D30" s="135">
        <f t="shared" si="3"/>
        <v>5</v>
      </c>
      <c r="E30" s="135">
        <v>1</v>
      </c>
      <c r="F30" s="135">
        <v>0</v>
      </c>
      <c r="G30" s="135">
        <v>0</v>
      </c>
      <c r="H30" s="135">
        <v>0</v>
      </c>
      <c r="I30" s="136">
        <v>4</v>
      </c>
      <c r="K30" s="12"/>
      <c r="L30" s="12"/>
      <c r="M30" s="12"/>
    </row>
    <row r="31" spans="1:15" x14ac:dyDescent="0.15">
      <c r="A31" s="13"/>
      <c r="B31" s="14" t="s">
        <v>234</v>
      </c>
      <c r="C31" s="135">
        <v>3201</v>
      </c>
      <c r="D31" s="135">
        <f t="shared" si="3"/>
        <v>14</v>
      </c>
      <c r="E31" s="135">
        <v>3</v>
      </c>
      <c r="F31" s="135">
        <v>1</v>
      </c>
      <c r="G31" s="135">
        <v>3</v>
      </c>
      <c r="H31" s="135">
        <v>2</v>
      </c>
      <c r="I31" s="136">
        <v>5</v>
      </c>
      <c r="K31" s="12"/>
      <c r="L31" s="12"/>
      <c r="M31" s="12"/>
    </row>
    <row r="32" spans="1:15" x14ac:dyDescent="0.15">
      <c r="A32" s="13"/>
      <c r="B32" s="14" t="s">
        <v>235</v>
      </c>
      <c r="C32" s="135">
        <v>4411</v>
      </c>
      <c r="D32" s="135">
        <f t="shared" si="3"/>
        <v>27</v>
      </c>
      <c r="E32" s="135">
        <v>5</v>
      </c>
      <c r="F32" s="135">
        <v>1</v>
      </c>
      <c r="G32" s="135">
        <v>3</v>
      </c>
      <c r="H32" s="135">
        <v>0</v>
      </c>
      <c r="I32" s="136">
        <v>18</v>
      </c>
    </row>
    <row r="33" spans="1:9" x14ac:dyDescent="0.15">
      <c r="A33" s="13"/>
      <c r="B33" s="14" t="s">
        <v>14</v>
      </c>
      <c r="C33" s="135">
        <v>4705</v>
      </c>
      <c r="D33" s="135">
        <f t="shared" si="3"/>
        <v>44</v>
      </c>
      <c r="E33" s="135">
        <v>22</v>
      </c>
      <c r="F33" s="135">
        <v>6</v>
      </c>
      <c r="G33" s="135">
        <v>3</v>
      </c>
      <c r="H33" s="135">
        <v>3</v>
      </c>
      <c r="I33" s="136">
        <v>10</v>
      </c>
    </row>
    <row r="34" spans="1:9" x14ac:dyDescent="0.15">
      <c r="A34" s="13"/>
      <c r="B34" s="14" t="s">
        <v>236</v>
      </c>
      <c r="C34" s="135">
        <v>2156</v>
      </c>
      <c r="D34" s="135">
        <f t="shared" si="3"/>
        <v>30</v>
      </c>
      <c r="E34" s="135">
        <v>7</v>
      </c>
      <c r="F34" s="135">
        <v>7</v>
      </c>
      <c r="G34" s="135">
        <v>4</v>
      </c>
      <c r="H34" s="135">
        <v>1</v>
      </c>
      <c r="I34" s="136">
        <v>11</v>
      </c>
    </row>
    <row r="35" spans="1:9" x14ac:dyDescent="0.15">
      <c r="A35" s="13"/>
      <c r="B35" s="14" t="s">
        <v>237</v>
      </c>
      <c r="C35" s="135">
        <v>1693</v>
      </c>
      <c r="D35" s="135">
        <f t="shared" si="3"/>
        <v>15</v>
      </c>
      <c r="E35" s="135">
        <v>4</v>
      </c>
      <c r="F35" s="135">
        <v>5</v>
      </c>
      <c r="G35" s="135">
        <v>3</v>
      </c>
      <c r="H35" s="135">
        <v>0</v>
      </c>
      <c r="I35" s="136">
        <v>3</v>
      </c>
    </row>
    <row r="36" spans="1:9" x14ac:dyDescent="0.15">
      <c r="B36" s="14" t="s">
        <v>238</v>
      </c>
      <c r="C36" s="135">
        <v>1041</v>
      </c>
      <c r="D36" s="135">
        <f t="shared" si="3"/>
        <v>18</v>
      </c>
      <c r="E36" s="135">
        <v>0</v>
      </c>
      <c r="F36" s="135">
        <v>7</v>
      </c>
      <c r="G36" s="135">
        <v>0</v>
      </c>
      <c r="H36" s="135">
        <v>2</v>
      </c>
      <c r="I36" s="136">
        <v>9</v>
      </c>
    </row>
    <row r="37" spans="1:9" x14ac:dyDescent="0.15">
      <c r="A37" s="30"/>
      <c r="B37" s="14" t="s">
        <v>239</v>
      </c>
      <c r="C37" s="135">
        <v>1193</v>
      </c>
      <c r="D37" s="135">
        <f t="shared" si="3"/>
        <v>17</v>
      </c>
      <c r="E37" s="135">
        <v>2</v>
      </c>
      <c r="F37" s="135">
        <v>4</v>
      </c>
      <c r="G37" s="135">
        <v>1</v>
      </c>
      <c r="H37" s="135">
        <v>0</v>
      </c>
      <c r="I37" s="136">
        <v>10</v>
      </c>
    </row>
    <row r="38" spans="1:9" x14ac:dyDescent="0.15">
      <c r="A38" s="30"/>
      <c r="B38" s="14" t="s">
        <v>240</v>
      </c>
      <c r="C38" s="135">
        <v>446</v>
      </c>
      <c r="D38" s="135">
        <f t="shared" si="3"/>
        <v>5</v>
      </c>
      <c r="E38" s="135">
        <v>1</v>
      </c>
      <c r="F38" s="135">
        <v>1</v>
      </c>
      <c r="G38" s="135">
        <v>0</v>
      </c>
      <c r="H38" s="135">
        <v>0</v>
      </c>
      <c r="I38" s="136">
        <v>3</v>
      </c>
    </row>
    <row r="39" spans="1:9" x14ac:dyDescent="0.15">
      <c r="B39" s="14" t="s">
        <v>50</v>
      </c>
      <c r="C39" s="135">
        <v>338</v>
      </c>
      <c r="D39" s="135">
        <f t="shared" si="3"/>
        <v>13</v>
      </c>
      <c r="E39" s="135">
        <v>1</v>
      </c>
      <c r="F39" s="135">
        <v>3</v>
      </c>
      <c r="G39" s="135">
        <v>1</v>
      </c>
      <c r="H39" s="135">
        <v>2</v>
      </c>
      <c r="I39" s="136">
        <v>6</v>
      </c>
    </row>
    <row r="40" spans="1:9" x14ac:dyDescent="0.15">
      <c r="A40" s="23"/>
      <c r="B40" s="24"/>
      <c r="C40" s="137"/>
      <c r="D40" s="137"/>
      <c r="E40" s="137"/>
      <c r="F40" s="137"/>
      <c r="G40" s="137"/>
      <c r="H40" s="137"/>
      <c r="I40" s="154"/>
    </row>
    <row r="41" spans="1:9" x14ac:dyDescent="0.15">
      <c r="A41" s="30" t="s">
        <v>51</v>
      </c>
      <c r="I41" s="27" t="s">
        <v>23</v>
      </c>
    </row>
    <row r="42" spans="1:9" x14ac:dyDescent="0.15">
      <c r="A42" s="30" t="s">
        <v>255</v>
      </c>
    </row>
  </sheetData>
  <mergeCells count="8">
    <mergeCell ref="A24:B25"/>
    <mergeCell ref="C24:C25"/>
    <mergeCell ref="D24:I24"/>
    <mergeCell ref="A26:B26"/>
    <mergeCell ref="A4:B5"/>
    <mergeCell ref="C4:C5"/>
    <mergeCell ref="A6:B6"/>
    <mergeCell ref="D4:N4"/>
  </mergeCells>
  <phoneticPr fontId="3"/>
  <printOptions horizontalCentered="1"/>
  <pageMargins left="0.19685039370078741" right="0.19685039370078741" top="0.78740157480314965" bottom="0.78740157480314965" header="0.39370078740157483" footer="0.19685039370078741"/>
  <pageSetup paperSize="9" scale="95"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FF99"/>
  </sheetPr>
  <dimension ref="A1:L38"/>
  <sheetViews>
    <sheetView view="pageBreakPreview" zoomScale="115" zoomScaleNormal="85" zoomScaleSheetLayoutView="115" workbookViewId="0">
      <selection activeCell="L15" sqref="L15"/>
    </sheetView>
  </sheetViews>
  <sheetFormatPr defaultRowHeight="13.5" x14ac:dyDescent="0.15"/>
  <cols>
    <col min="1" max="1" width="2.625" style="3" customWidth="1"/>
    <col min="2" max="3" width="10.625" style="3" customWidth="1"/>
    <col min="4" max="10" width="10.5" style="3" customWidth="1"/>
    <col min="11" max="16384" width="9" style="3"/>
  </cols>
  <sheetData>
    <row r="1" spans="1:12" ht="18.75" customHeight="1" x14ac:dyDescent="0.15"/>
    <row r="2" spans="1:12" ht="18.75" customHeight="1" x14ac:dyDescent="0.15">
      <c r="A2" s="4" t="s">
        <v>52</v>
      </c>
      <c r="J2" s="5"/>
    </row>
    <row r="3" spans="1:12" ht="13.5" customHeight="1" x14ac:dyDescent="0.15">
      <c r="B3" s="4"/>
      <c r="C3" s="4"/>
      <c r="I3" s="5"/>
      <c r="J3" s="6" t="s">
        <v>216</v>
      </c>
    </row>
    <row r="4" spans="1:12" ht="18" customHeight="1" x14ac:dyDescent="0.15">
      <c r="A4" s="312" t="s">
        <v>43</v>
      </c>
      <c r="B4" s="307"/>
      <c r="C4" s="317" t="s">
        <v>241</v>
      </c>
      <c r="D4" s="307" t="s">
        <v>3</v>
      </c>
      <c r="E4" s="307" t="s">
        <v>4</v>
      </c>
      <c r="F4" s="307"/>
      <c r="G4" s="307"/>
      <c r="H4" s="307"/>
      <c r="I4" s="307"/>
      <c r="J4" s="295"/>
    </row>
    <row r="5" spans="1:12" ht="41.25" customHeight="1" x14ac:dyDescent="0.15">
      <c r="A5" s="313"/>
      <c r="B5" s="311"/>
      <c r="C5" s="318"/>
      <c r="D5" s="311"/>
      <c r="E5" s="7" t="s">
        <v>5</v>
      </c>
      <c r="F5" s="7" t="s">
        <v>6</v>
      </c>
      <c r="G5" s="8" t="s">
        <v>7</v>
      </c>
      <c r="H5" s="8" t="s">
        <v>8</v>
      </c>
      <c r="I5" s="8" t="s">
        <v>9</v>
      </c>
      <c r="J5" s="9" t="s">
        <v>10</v>
      </c>
    </row>
    <row r="6" spans="1:12" ht="33" customHeight="1" x14ac:dyDescent="0.15">
      <c r="A6" s="305" t="s">
        <v>11</v>
      </c>
      <c r="B6" s="306"/>
      <c r="C6" s="141"/>
      <c r="D6" s="10">
        <f>D9+D12+SUM(D13:D19)</f>
        <v>36229</v>
      </c>
      <c r="E6" s="10">
        <f>E9+E12+SUM(E13:E19)</f>
        <v>1016</v>
      </c>
      <c r="F6" s="10">
        <f>F9+F12+SUM(F13:F19)</f>
        <v>203</v>
      </c>
      <c r="G6" s="10">
        <f t="shared" ref="G6:J6" si="0">G9+G12+SUM(G13:G19)</f>
        <v>144</v>
      </c>
      <c r="H6" s="10">
        <f t="shared" si="0"/>
        <v>59</v>
      </c>
      <c r="I6" s="10">
        <f t="shared" si="0"/>
        <v>349</v>
      </c>
      <c r="J6" s="11">
        <f t="shared" si="0"/>
        <v>261</v>
      </c>
      <c r="L6" s="12"/>
    </row>
    <row r="7" spans="1:12" ht="20.25" customHeight="1" x14ac:dyDescent="0.15">
      <c r="A7" s="30"/>
      <c r="B7" s="320" t="s">
        <v>12</v>
      </c>
      <c r="C7" s="155" t="s">
        <v>242</v>
      </c>
      <c r="D7" s="20">
        <v>2310</v>
      </c>
      <c r="E7" s="20">
        <f>SUM(F7:J7)</f>
        <v>110</v>
      </c>
      <c r="F7" s="20">
        <v>28</v>
      </c>
      <c r="G7" s="20">
        <v>1</v>
      </c>
      <c r="H7" s="20">
        <v>3</v>
      </c>
      <c r="I7" s="20">
        <v>41</v>
      </c>
      <c r="J7" s="22">
        <v>37</v>
      </c>
      <c r="L7" s="12"/>
    </row>
    <row r="8" spans="1:12" ht="20.25" customHeight="1" x14ac:dyDescent="0.15">
      <c r="A8" s="30"/>
      <c r="B8" s="321"/>
      <c r="C8" s="155" t="s">
        <v>243</v>
      </c>
      <c r="D8" s="20">
        <v>5110</v>
      </c>
      <c r="E8" s="20">
        <f t="shared" ref="E8:E19" si="1">SUM(F8:J8)</f>
        <v>193</v>
      </c>
      <c r="F8" s="20">
        <v>19</v>
      </c>
      <c r="G8" s="20">
        <v>15</v>
      </c>
      <c r="H8" s="20">
        <v>13</v>
      </c>
      <c r="I8" s="20">
        <v>111</v>
      </c>
      <c r="J8" s="22">
        <v>35</v>
      </c>
      <c r="L8" s="12"/>
    </row>
    <row r="9" spans="1:12" ht="20.25" customHeight="1" x14ac:dyDescent="0.15">
      <c r="A9" s="30"/>
      <c r="B9" s="321"/>
      <c r="C9" s="155" t="s">
        <v>244</v>
      </c>
      <c r="D9" s="20">
        <f>SUM(D7:D8)</f>
        <v>7420</v>
      </c>
      <c r="E9" s="20">
        <f>SUM(F9:J9)</f>
        <v>303</v>
      </c>
      <c r="F9" s="20">
        <f>SUM(F7:F8)</f>
        <v>47</v>
      </c>
      <c r="G9" s="20">
        <f>SUM(G7:G8)</f>
        <v>16</v>
      </c>
      <c r="H9" s="20">
        <f t="shared" ref="H9:J9" si="2">SUM(H7:H8)</f>
        <v>16</v>
      </c>
      <c r="I9" s="20">
        <f t="shared" si="2"/>
        <v>152</v>
      </c>
      <c r="J9" s="22">
        <f t="shared" si="2"/>
        <v>72</v>
      </c>
      <c r="L9" s="12"/>
    </row>
    <row r="10" spans="1:12" ht="20.25" customHeight="1" x14ac:dyDescent="0.15">
      <c r="A10" s="30"/>
      <c r="B10" s="322" t="s">
        <v>25</v>
      </c>
      <c r="C10" s="155" t="s">
        <v>242</v>
      </c>
      <c r="D10" s="20">
        <v>1627</v>
      </c>
      <c r="E10" s="20">
        <f t="shared" si="1"/>
        <v>69</v>
      </c>
      <c r="F10" s="20">
        <v>10</v>
      </c>
      <c r="G10" s="20">
        <v>4</v>
      </c>
      <c r="H10" s="20">
        <v>2</v>
      </c>
      <c r="I10" s="20">
        <v>20</v>
      </c>
      <c r="J10" s="22">
        <v>33</v>
      </c>
      <c r="L10" s="12"/>
    </row>
    <row r="11" spans="1:12" ht="20.25" customHeight="1" x14ac:dyDescent="0.15">
      <c r="A11" s="30"/>
      <c r="B11" s="321"/>
      <c r="C11" s="155" t="s">
        <v>245</v>
      </c>
      <c r="D11" s="20">
        <v>3182</v>
      </c>
      <c r="E11" s="20">
        <f t="shared" si="1"/>
        <v>117</v>
      </c>
      <c r="F11" s="20">
        <v>7</v>
      </c>
      <c r="G11" s="20">
        <v>24</v>
      </c>
      <c r="H11" s="20">
        <v>4</v>
      </c>
      <c r="I11" s="20">
        <v>57</v>
      </c>
      <c r="J11" s="22">
        <v>25</v>
      </c>
      <c r="L11" s="12"/>
    </row>
    <row r="12" spans="1:12" ht="20.25" customHeight="1" x14ac:dyDescent="0.15">
      <c r="A12" s="30"/>
      <c r="B12" s="321"/>
      <c r="C12" s="155" t="s">
        <v>244</v>
      </c>
      <c r="D12" s="20">
        <f>SUM(D10:D11)</f>
        <v>4809</v>
      </c>
      <c r="E12" s="20">
        <f t="shared" si="1"/>
        <v>186</v>
      </c>
      <c r="F12" s="20">
        <f>SUM(F10:F11)</f>
        <v>17</v>
      </c>
      <c r="G12" s="20">
        <f t="shared" ref="G12:J12" si="3">SUM(G10:G11)</f>
        <v>28</v>
      </c>
      <c r="H12" s="20">
        <f t="shared" si="3"/>
        <v>6</v>
      </c>
      <c r="I12" s="20">
        <f t="shared" si="3"/>
        <v>77</v>
      </c>
      <c r="J12" s="22">
        <f t="shared" si="3"/>
        <v>58</v>
      </c>
      <c r="L12" s="12"/>
    </row>
    <row r="13" spans="1:12" ht="20.25" customHeight="1" x14ac:dyDescent="0.15">
      <c r="A13" s="30"/>
      <c r="B13" s="30" t="s">
        <v>26</v>
      </c>
      <c r="C13" s="319" t="s">
        <v>242</v>
      </c>
      <c r="D13" s="20">
        <v>5377</v>
      </c>
      <c r="E13" s="20">
        <f t="shared" si="1"/>
        <v>139</v>
      </c>
      <c r="F13" s="20">
        <v>39</v>
      </c>
      <c r="G13" s="20">
        <v>19</v>
      </c>
      <c r="H13" s="20">
        <v>11</v>
      </c>
      <c r="I13" s="20">
        <v>33</v>
      </c>
      <c r="J13" s="22">
        <v>37</v>
      </c>
      <c r="L13" s="12"/>
    </row>
    <row r="14" spans="1:12" ht="20.25" customHeight="1" x14ac:dyDescent="0.15">
      <c r="A14" s="30"/>
      <c r="B14" s="30" t="s">
        <v>27</v>
      </c>
      <c r="C14" s="319"/>
      <c r="D14" s="20">
        <v>3745</v>
      </c>
      <c r="E14" s="20">
        <f t="shared" si="1"/>
        <v>81</v>
      </c>
      <c r="F14" s="20">
        <v>18</v>
      </c>
      <c r="G14" s="20">
        <v>13</v>
      </c>
      <c r="H14" s="20">
        <v>5</v>
      </c>
      <c r="I14" s="20">
        <v>27</v>
      </c>
      <c r="J14" s="22">
        <v>18</v>
      </c>
      <c r="L14" s="12"/>
    </row>
    <row r="15" spans="1:12" ht="20.25" customHeight="1" x14ac:dyDescent="0.15">
      <c r="A15" s="30"/>
      <c r="B15" s="30" t="s">
        <v>28</v>
      </c>
      <c r="C15" s="319"/>
      <c r="D15" s="20">
        <v>4241</v>
      </c>
      <c r="E15" s="20">
        <f t="shared" si="1"/>
        <v>93</v>
      </c>
      <c r="F15" s="20">
        <v>28</v>
      </c>
      <c r="G15" s="20">
        <v>13</v>
      </c>
      <c r="H15" s="20">
        <v>8</v>
      </c>
      <c r="I15" s="20">
        <v>16</v>
      </c>
      <c r="J15" s="22">
        <v>28</v>
      </c>
      <c r="L15" s="12"/>
    </row>
    <row r="16" spans="1:12" ht="20.25" customHeight="1" x14ac:dyDescent="0.15">
      <c r="A16" s="30"/>
      <c r="B16" s="30" t="s">
        <v>29</v>
      </c>
      <c r="C16" s="319"/>
      <c r="D16" s="20">
        <v>3288</v>
      </c>
      <c r="E16" s="20">
        <f t="shared" si="1"/>
        <v>57</v>
      </c>
      <c r="F16" s="20">
        <v>15</v>
      </c>
      <c r="G16" s="20">
        <v>13</v>
      </c>
      <c r="H16" s="20">
        <v>1</v>
      </c>
      <c r="I16" s="20">
        <v>10</v>
      </c>
      <c r="J16" s="22">
        <v>18</v>
      </c>
      <c r="L16" s="12"/>
    </row>
    <row r="17" spans="1:12" ht="20.25" customHeight="1" x14ac:dyDescent="0.15">
      <c r="A17" s="30"/>
      <c r="B17" s="30" t="s">
        <v>30</v>
      </c>
      <c r="C17" s="319"/>
      <c r="D17" s="20">
        <v>4541</v>
      </c>
      <c r="E17" s="20">
        <f t="shared" si="1"/>
        <v>90</v>
      </c>
      <c r="F17" s="20">
        <v>21</v>
      </c>
      <c r="G17" s="20">
        <v>23</v>
      </c>
      <c r="H17" s="20">
        <v>7</v>
      </c>
      <c r="I17" s="20">
        <v>22</v>
      </c>
      <c r="J17" s="22">
        <v>17</v>
      </c>
      <c r="L17" s="12"/>
    </row>
    <row r="18" spans="1:12" ht="20.25" customHeight="1" x14ac:dyDescent="0.15">
      <c r="A18" s="30"/>
      <c r="B18" s="30" t="s">
        <v>31</v>
      </c>
      <c r="C18" s="319"/>
      <c r="D18" s="20">
        <v>1705</v>
      </c>
      <c r="E18" s="20">
        <f t="shared" si="1"/>
        <v>38</v>
      </c>
      <c r="F18" s="20">
        <v>9</v>
      </c>
      <c r="G18" s="20">
        <v>9</v>
      </c>
      <c r="H18" s="20">
        <v>3</v>
      </c>
      <c r="I18" s="20">
        <v>8</v>
      </c>
      <c r="J18" s="22">
        <v>9</v>
      </c>
      <c r="L18" s="12"/>
    </row>
    <row r="19" spans="1:12" ht="20.25" customHeight="1" x14ac:dyDescent="0.15">
      <c r="A19" s="17"/>
      <c r="B19" s="30" t="s">
        <v>53</v>
      </c>
      <c r="C19" s="319"/>
      <c r="D19" s="20">
        <v>1103</v>
      </c>
      <c r="E19" s="20">
        <f t="shared" si="1"/>
        <v>29</v>
      </c>
      <c r="F19" s="20">
        <v>9</v>
      </c>
      <c r="G19" s="20">
        <v>10</v>
      </c>
      <c r="H19" s="20">
        <v>2</v>
      </c>
      <c r="I19" s="20">
        <v>4</v>
      </c>
      <c r="J19" s="22">
        <v>4</v>
      </c>
      <c r="L19" s="12"/>
    </row>
    <row r="20" spans="1:12" ht="15" customHeight="1" x14ac:dyDescent="0.15">
      <c r="A20" s="23"/>
      <c r="B20" s="24"/>
      <c r="C20" s="24"/>
      <c r="D20" s="25"/>
      <c r="E20" s="25"/>
      <c r="F20" s="25"/>
      <c r="G20" s="25"/>
      <c r="H20" s="25"/>
      <c r="I20" s="25"/>
      <c r="J20" s="26"/>
    </row>
    <row r="21" spans="1:12" ht="20.25" customHeight="1" x14ac:dyDescent="0.15">
      <c r="A21" s="30" t="s">
        <v>54</v>
      </c>
      <c r="J21" s="27" t="s">
        <v>23</v>
      </c>
    </row>
    <row r="22" spans="1:12" ht="20.25" customHeight="1" x14ac:dyDescent="0.15">
      <c r="A22" s="30" t="s">
        <v>253</v>
      </c>
    </row>
    <row r="23" spans="1:12" ht="20.25" customHeight="1" x14ac:dyDescent="0.15"/>
    <row r="24" spans="1:12" ht="20.25" customHeight="1" x14ac:dyDescent="0.15"/>
    <row r="25" spans="1:12" ht="20.25" customHeight="1" x14ac:dyDescent="0.15"/>
    <row r="26" spans="1:12" ht="20.25" customHeight="1" x14ac:dyDescent="0.15"/>
    <row r="27" spans="1:12" ht="20.25" customHeight="1" x14ac:dyDescent="0.15"/>
    <row r="28" spans="1:12" ht="33" customHeight="1" x14ac:dyDescent="0.15"/>
    <row r="29" spans="1:12" ht="20.25" customHeight="1" x14ac:dyDescent="0.15"/>
    <row r="30" spans="1:12" ht="20.25" customHeight="1" x14ac:dyDescent="0.15"/>
    <row r="31" spans="1:12" ht="20.25" customHeight="1" x14ac:dyDescent="0.15"/>
    <row r="32" spans="1:12"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12" customHeight="1" x14ac:dyDescent="0.15"/>
  </sheetData>
  <mergeCells count="8">
    <mergeCell ref="E4:J4"/>
    <mergeCell ref="A6:B6"/>
    <mergeCell ref="C4:C5"/>
    <mergeCell ref="C13:C19"/>
    <mergeCell ref="B7:B9"/>
    <mergeCell ref="B10:B12"/>
    <mergeCell ref="A4:B5"/>
    <mergeCell ref="D4:D5"/>
  </mergeCells>
  <phoneticPr fontId="3"/>
  <printOptions horizontalCentered="1"/>
  <pageMargins left="0.78740157480314965" right="0.78740157480314965" top="0.78740157480314965" bottom="0.78740157480314965" header="0.39370078740157483" footer="0.19685039370078741"/>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I10"/>
  <sheetViews>
    <sheetView tabSelected="1" view="pageBreakPreview" zoomScale="130" zoomScaleNormal="80" zoomScaleSheetLayoutView="130" workbookViewId="0">
      <selection activeCell="C7" sqref="C7:G8"/>
    </sheetView>
  </sheetViews>
  <sheetFormatPr defaultColWidth="9" defaultRowHeight="13.5" x14ac:dyDescent="0.15"/>
  <cols>
    <col min="1" max="1" width="2.625" style="3" customWidth="1"/>
    <col min="2" max="7" width="12.75" style="3" customWidth="1"/>
    <col min="8" max="16384" width="9" style="3"/>
  </cols>
  <sheetData>
    <row r="1" spans="1:9" ht="18.75" customHeight="1" x14ac:dyDescent="0.15"/>
    <row r="2" spans="1:9" ht="18.75" customHeight="1" x14ac:dyDescent="0.15">
      <c r="A2" s="4" t="s">
        <v>210</v>
      </c>
      <c r="B2" s="4"/>
      <c r="G2" s="5"/>
    </row>
    <row r="3" spans="1:9" ht="13.5" customHeight="1" x14ac:dyDescent="0.15">
      <c r="A3" s="4"/>
      <c r="B3" s="4"/>
      <c r="F3" s="5"/>
      <c r="G3" s="6" t="s">
        <v>216</v>
      </c>
    </row>
    <row r="4" spans="1:9" ht="18" customHeight="1" x14ac:dyDescent="0.15">
      <c r="A4" s="312" t="s">
        <v>43</v>
      </c>
      <c r="B4" s="307"/>
      <c r="C4" s="307" t="s">
        <v>3</v>
      </c>
      <c r="D4" s="308" t="s">
        <v>211</v>
      </c>
      <c r="E4" s="308"/>
      <c r="F4" s="308"/>
      <c r="G4" s="309"/>
    </row>
    <row r="5" spans="1:9" ht="41.25" customHeight="1" x14ac:dyDescent="0.15">
      <c r="A5" s="313"/>
      <c r="B5" s="311"/>
      <c r="C5" s="311"/>
      <c r="D5" s="130" t="s">
        <v>212</v>
      </c>
      <c r="E5" s="130" t="s">
        <v>213</v>
      </c>
      <c r="F5" s="130" t="s">
        <v>214</v>
      </c>
      <c r="G5" s="131" t="s">
        <v>215</v>
      </c>
    </row>
    <row r="6" spans="1:9" ht="33" customHeight="1" x14ac:dyDescent="0.15">
      <c r="A6" s="305" t="s">
        <v>11</v>
      </c>
      <c r="B6" s="306"/>
      <c r="C6" s="132">
        <f>SUM(C7:C8)</f>
        <v>456</v>
      </c>
      <c r="D6" s="132">
        <f>SUM(D7:D8)</f>
        <v>400</v>
      </c>
      <c r="E6" s="132">
        <f t="shared" ref="E6:G6" si="0">SUM(E7:E8)</f>
        <v>39</v>
      </c>
      <c r="F6" s="132">
        <f t="shared" si="0"/>
        <v>15</v>
      </c>
      <c r="G6" s="132">
        <f t="shared" si="0"/>
        <v>2</v>
      </c>
      <c r="I6" s="134"/>
    </row>
    <row r="7" spans="1:9" ht="33" customHeight="1" x14ac:dyDescent="0.15">
      <c r="A7" s="297" t="s">
        <v>21</v>
      </c>
      <c r="B7" s="298"/>
      <c r="C7" s="339">
        <v>139</v>
      </c>
      <c r="D7" s="339">
        <v>120</v>
      </c>
      <c r="E7" s="339">
        <v>12</v>
      </c>
      <c r="F7" s="339">
        <v>6</v>
      </c>
      <c r="G7" s="340">
        <v>1</v>
      </c>
      <c r="I7" s="134"/>
    </row>
    <row r="8" spans="1:9" ht="33" customHeight="1" x14ac:dyDescent="0.15">
      <c r="A8" s="297" t="s">
        <v>22</v>
      </c>
      <c r="B8" s="297"/>
      <c r="C8" s="339">
        <v>317</v>
      </c>
      <c r="D8" s="339">
        <v>280</v>
      </c>
      <c r="E8" s="339">
        <v>27</v>
      </c>
      <c r="F8" s="339">
        <v>9</v>
      </c>
      <c r="G8" s="340">
        <v>1</v>
      </c>
      <c r="I8" s="134"/>
    </row>
    <row r="9" spans="1:9" ht="12" customHeight="1" x14ac:dyDescent="0.15">
      <c r="A9" s="23"/>
      <c r="B9" s="24"/>
      <c r="C9" s="137"/>
      <c r="D9" s="138"/>
      <c r="E9" s="139"/>
      <c r="F9" s="139"/>
      <c r="G9" s="140"/>
    </row>
    <row r="10" spans="1:9" ht="16.5" customHeight="1" x14ac:dyDescent="0.15">
      <c r="B10" s="30" t="s">
        <v>251</v>
      </c>
      <c r="G10" s="27" t="s">
        <v>23</v>
      </c>
    </row>
  </sheetData>
  <mergeCells count="6">
    <mergeCell ref="A8:B8"/>
    <mergeCell ref="A4:B5"/>
    <mergeCell ref="C4:C5"/>
    <mergeCell ref="D4:G4"/>
    <mergeCell ref="A6:B6"/>
    <mergeCell ref="A7:B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sheetPr>
  <dimension ref="A1:K12"/>
  <sheetViews>
    <sheetView view="pageBreakPreview" zoomScale="130" zoomScaleNormal="80" zoomScaleSheetLayoutView="130" workbookViewId="0">
      <selection activeCell="F15" sqref="F15"/>
    </sheetView>
  </sheetViews>
  <sheetFormatPr defaultColWidth="9" defaultRowHeight="13.5" x14ac:dyDescent="0.15"/>
  <cols>
    <col min="1" max="1" width="2.625" style="3" customWidth="1"/>
    <col min="2" max="9" width="12.75" style="3" customWidth="1"/>
    <col min="10" max="16384" width="9" style="3"/>
  </cols>
  <sheetData>
    <row r="1" spans="1:11" ht="18.75" customHeight="1" x14ac:dyDescent="0.15"/>
    <row r="2" spans="1:11" ht="18.75" customHeight="1" x14ac:dyDescent="0.15">
      <c r="A2" s="4" t="s">
        <v>246</v>
      </c>
      <c r="B2" s="4"/>
      <c r="I2" s="5"/>
    </row>
    <row r="3" spans="1:11" ht="13.5" customHeight="1" x14ac:dyDescent="0.15">
      <c r="A3" s="4"/>
      <c r="B3" s="4"/>
      <c r="H3" s="5"/>
      <c r="I3" s="6" t="s">
        <v>250</v>
      </c>
    </row>
    <row r="4" spans="1:11" ht="18" customHeight="1" x14ac:dyDescent="0.15">
      <c r="A4" s="312" t="s">
        <v>43</v>
      </c>
      <c r="B4" s="307"/>
      <c r="C4" s="310" t="s">
        <v>3</v>
      </c>
      <c r="D4" s="307" t="s">
        <v>4</v>
      </c>
      <c r="E4" s="308"/>
      <c r="F4" s="308"/>
      <c r="G4" s="308"/>
      <c r="H4" s="308"/>
      <c r="I4" s="309"/>
    </row>
    <row r="5" spans="1:11" ht="41.25" customHeight="1" x14ac:dyDescent="0.15">
      <c r="A5" s="313"/>
      <c r="B5" s="311"/>
      <c r="C5" s="311"/>
      <c r="D5" s="7" t="s">
        <v>5</v>
      </c>
      <c r="E5" s="7" t="s">
        <v>6</v>
      </c>
      <c r="F5" s="8" t="s">
        <v>7</v>
      </c>
      <c r="G5" s="8" t="s">
        <v>8</v>
      </c>
      <c r="H5" s="8" t="s">
        <v>9</v>
      </c>
      <c r="I5" s="9" t="s">
        <v>10</v>
      </c>
    </row>
    <row r="6" spans="1:11" ht="33" customHeight="1" x14ac:dyDescent="0.15">
      <c r="A6" s="305" t="s">
        <v>11</v>
      </c>
      <c r="B6" s="306"/>
      <c r="C6" s="132">
        <f t="shared" ref="C6:I6" si="0">SUM(C7:C10)</f>
        <v>3584</v>
      </c>
      <c r="D6" s="132">
        <f t="shared" si="0"/>
        <v>268</v>
      </c>
      <c r="E6" s="132">
        <f t="shared" si="0"/>
        <v>42</v>
      </c>
      <c r="F6" s="132">
        <f t="shared" si="0"/>
        <v>11</v>
      </c>
      <c r="G6" s="132">
        <f t="shared" si="0"/>
        <v>26</v>
      </c>
      <c r="H6" s="132">
        <f t="shared" si="0"/>
        <v>12</v>
      </c>
      <c r="I6" s="133">
        <f t="shared" si="0"/>
        <v>177</v>
      </c>
      <c r="K6" s="134"/>
    </row>
    <row r="7" spans="1:11" ht="20.25" customHeight="1" x14ac:dyDescent="0.15">
      <c r="A7" s="13"/>
      <c r="B7" s="14" t="s">
        <v>247</v>
      </c>
      <c r="C7" s="135">
        <v>871</v>
      </c>
      <c r="D7" s="135">
        <f>SUM(E7:I7)</f>
        <v>33</v>
      </c>
      <c r="E7" s="135">
        <v>6</v>
      </c>
      <c r="F7" s="135">
        <v>0</v>
      </c>
      <c r="G7" s="135">
        <v>2</v>
      </c>
      <c r="H7" s="135">
        <v>0</v>
      </c>
      <c r="I7" s="136">
        <v>25</v>
      </c>
      <c r="K7" s="134"/>
    </row>
    <row r="8" spans="1:11" ht="20.25" customHeight="1" x14ac:dyDescent="0.15">
      <c r="A8" s="13"/>
      <c r="B8" s="14" t="s">
        <v>15</v>
      </c>
      <c r="C8" s="135">
        <v>705</v>
      </c>
      <c r="D8" s="135">
        <f t="shared" ref="D8:D10" si="1">SUM(E8:I8)</f>
        <v>49</v>
      </c>
      <c r="E8" s="135">
        <v>8</v>
      </c>
      <c r="F8" s="135">
        <v>1</v>
      </c>
      <c r="G8" s="135">
        <v>5</v>
      </c>
      <c r="H8" s="135">
        <v>3</v>
      </c>
      <c r="I8" s="136">
        <v>32</v>
      </c>
      <c r="K8" s="134"/>
    </row>
    <row r="9" spans="1:11" ht="20.25" customHeight="1" x14ac:dyDescent="0.15">
      <c r="A9" s="13"/>
      <c r="B9" s="14" t="s">
        <v>248</v>
      </c>
      <c r="C9" s="135">
        <v>995</v>
      </c>
      <c r="D9" s="135">
        <f t="shared" si="1"/>
        <v>86</v>
      </c>
      <c r="E9" s="135">
        <v>17</v>
      </c>
      <c r="F9" s="135">
        <v>3</v>
      </c>
      <c r="G9" s="135">
        <v>4</v>
      </c>
      <c r="H9" s="135">
        <v>3</v>
      </c>
      <c r="I9" s="136">
        <v>59</v>
      </c>
      <c r="K9" s="134"/>
    </row>
    <row r="10" spans="1:11" ht="20.25" customHeight="1" x14ac:dyDescent="0.15">
      <c r="A10" s="13"/>
      <c r="B10" s="14" t="s">
        <v>249</v>
      </c>
      <c r="C10" s="135">
        <v>1013</v>
      </c>
      <c r="D10" s="135">
        <f t="shared" si="1"/>
        <v>100</v>
      </c>
      <c r="E10" s="135">
        <v>11</v>
      </c>
      <c r="F10" s="135">
        <v>7</v>
      </c>
      <c r="G10" s="135">
        <v>15</v>
      </c>
      <c r="H10" s="135">
        <v>6</v>
      </c>
      <c r="I10" s="136">
        <v>61</v>
      </c>
      <c r="K10" s="134"/>
    </row>
    <row r="11" spans="1:11" ht="12" customHeight="1" x14ac:dyDescent="0.15">
      <c r="A11" s="23"/>
      <c r="B11" s="24"/>
      <c r="C11" s="137"/>
      <c r="D11" s="137"/>
      <c r="E11" s="137"/>
      <c r="F11" s="137"/>
      <c r="G11" s="137"/>
      <c r="H11" s="137"/>
      <c r="I11" s="154"/>
      <c r="K11" s="134"/>
    </row>
    <row r="12" spans="1:11" ht="16.5" customHeight="1" x14ac:dyDescent="0.15">
      <c r="B12" s="3" t="s">
        <v>254</v>
      </c>
      <c r="H12" s="6"/>
      <c r="I12" s="27" t="s">
        <v>23</v>
      </c>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47244094488188981" footer="0.47244094488188981"/>
  <pageSetup paperSize="9" scale="83" orientation="portrait" r:id="rId1"/>
  <headerFooter alignWithMargins="0"/>
  <rowBreaks count="3" manualBreakCount="3">
    <brk id="18" max="16383" man="1"/>
    <brk id="52" max="16383" man="1"/>
    <brk id="8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J42"/>
  <sheetViews>
    <sheetView view="pageBreakPreview" zoomScale="130" zoomScaleNormal="100" zoomScaleSheetLayoutView="130" workbookViewId="0">
      <selection activeCell="G35" sqref="G35"/>
    </sheetView>
  </sheetViews>
  <sheetFormatPr defaultRowHeight="13.5" x14ac:dyDescent="0.15"/>
  <cols>
    <col min="1" max="1" width="8.875" style="31" customWidth="1"/>
    <col min="2" max="9" width="8.625" style="31" customWidth="1"/>
    <col min="10" max="10" width="8.875" style="31" customWidth="1"/>
    <col min="11" max="16384" width="9" style="31"/>
  </cols>
  <sheetData>
    <row r="1" spans="1:10" ht="18.75" customHeight="1" x14ac:dyDescent="0.15">
      <c r="A1" s="162" t="s">
        <v>55</v>
      </c>
      <c r="B1" s="162"/>
      <c r="C1" s="162"/>
      <c r="D1" s="162"/>
      <c r="E1" s="162"/>
    </row>
    <row r="2" spans="1:10" ht="18.75" customHeight="1" x14ac:dyDescent="0.15">
      <c r="A2" s="31" t="s">
        <v>56</v>
      </c>
      <c r="B2" s="162"/>
      <c r="C2" s="162"/>
      <c r="D2" s="162"/>
      <c r="E2" s="162"/>
    </row>
    <row r="3" spans="1:10" ht="13.5" customHeight="1" x14ac:dyDescent="0.15">
      <c r="J3" s="6" t="str">
        <f>'[4]1(1) 集団健康教育の実施状況(地域保健推進担当係)'!J3</f>
        <v>令和3年度</v>
      </c>
    </row>
    <row r="4" spans="1:10" ht="22.5" customHeight="1" x14ac:dyDescent="0.15">
      <c r="A4" s="163" t="s">
        <v>57</v>
      </c>
      <c r="B4" s="160" t="s">
        <v>58</v>
      </c>
      <c r="C4" s="160" t="s">
        <v>59</v>
      </c>
      <c r="D4" s="160" t="s">
        <v>60</v>
      </c>
      <c r="E4" s="160" t="s">
        <v>61</v>
      </c>
      <c r="F4" s="160" t="s">
        <v>62</v>
      </c>
      <c r="G4" s="160" t="s">
        <v>63</v>
      </c>
      <c r="H4" s="160" t="s">
        <v>64</v>
      </c>
      <c r="I4" s="32" t="s">
        <v>65</v>
      </c>
      <c r="J4" s="33" t="s">
        <v>66</v>
      </c>
    </row>
    <row r="5" spans="1:10" ht="22.5" customHeight="1" x14ac:dyDescent="0.15">
      <c r="A5" s="34" t="s">
        <v>67</v>
      </c>
      <c r="B5" s="35">
        <f>SUM(C5:I5)</f>
        <v>38</v>
      </c>
      <c r="C5" s="35">
        <f>SUM(C6:C7)</f>
        <v>0</v>
      </c>
      <c r="D5" s="35">
        <f>SUM(D6:D7)</f>
        <v>13</v>
      </c>
      <c r="E5" s="35">
        <f t="shared" ref="E5:I5" si="0">SUM(E6:E7)</f>
        <v>3</v>
      </c>
      <c r="F5" s="35">
        <f t="shared" si="0"/>
        <v>3</v>
      </c>
      <c r="G5" s="35">
        <f t="shared" si="0"/>
        <v>8</v>
      </c>
      <c r="H5" s="35">
        <f t="shared" si="0"/>
        <v>7</v>
      </c>
      <c r="I5" s="36">
        <f t="shared" si="0"/>
        <v>4</v>
      </c>
      <c r="J5" s="323">
        <v>27</v>
      </c>
    </row>
    <row r="6" spans="1:10" ht="22.5" customHeight="1" x14ac:dyDescent="0.15">
      <c r="A6" s="37" t="s">
        <v>68</v>
      </c>
      <c r="B6" s="38">
        <f>SUM(C6:I6)</f>
        <v>22</v>
      </c>
      <c r="C6" s="39">
        <v>0</v>
      </c>
      <c r="D6" s="39">
        <v>9</v>
      </c>
      <c r="E6" s="39">
        <v>1</v>
      </c>
      <c r="F6" s="39">
        <v>1</v>
      </c>
      <c r="G6" s="39">
        <v>5</v>
      </c>
      <c r="H6" s="39">
        <v>4</v>
      </c>
      <c r="I6" s="40">
        <v>2</v>
      </c>
      <c r="J6" s="323"/>
    </row>
    <row r="7" spans="1:10" ht="22.5" customHeight="1" x14ac:dyDescent="0.15">
      <c r="A7" s="41" t="s">
        <v>69</v>
      </c>
      <c r="B7" s="42">
        <f>SUM(C7:I7)</f>
        <v>16</v>
      </c>
      <c r="C7" s="43">
        <v>0</v>
      </c>
      <c r="D7" s="43">
        <v>4</v>
      </c>
      <c r="E7" s="43">
        <v>2</v>
      </c>
      <c r="F7" s="43">
        <v>2</v>
      </c>
      <c r="G7" s="43">
        <v>3</v>
      </c>
      <c r="H7" s="43">
        <v>3</v>
      </c>
      <c r="I7" s="44">
        <v>2</v>
      </c>
      <c r="J7" s="324"/>
    </row>
    <row r="8" spans="1:10" s="3" customFormat="1" ht="16.5" customHeight="1" x14ac:dyDescent="0.15">
      <c r="G8" s="30"/>
      <c r="I8" s="45"/>
      <c r="J8" s="27" t="s">
        <v>23</v>
      </c>
    </row>
    <row r="9" spans="1:10" ht="13.5" customHeight="1" x14ac:dyDescent="0.15"/>
    <row r="10" spans="1:10" ht="13.5" customHeight="1" x14ac:dyDescent="0.15"/>
    <row r="11" spans="1:10" ht="13.5" customHeight="1" x14ac:dyDescent="0.15">
      <c r="A11" s="31" t="s">
        <v>70</v>
      </c>
      <c r="D11" s="31" t="s">
        <v>71</v>
      </c>
    </row>
    <row r="12" spans="1:10" ht="13.5" customHeight="1" x14ac:dyDescent="0.15">
      <c r="J12" s="6" t="str">
        <f>J3</f>
        <v>令和3年度</v>
      </c>
    </row>
    <row r="13" spans="1:10" ht="22.5" customHeight="1" x14ac:dyDescent="0.15">
      <c r="A13" s="163" t="s">
        <v>57</v>
      </c>
      <c r="B13" s="160" t="s">
        <v>72</v>
      </c>
      <c r="C13" s="160" t="s">
        <v>73</v>
      </c>
      <c r="D13" s="160" t="s">
        <v>74</v>
      </c>
      <c r="E13" s="160" t="s">
        <v>75</v>
      </c>
      <c r="F13" s="160" t="s">
        <v>76</v>
      </c>
      <c r="G13" s="160" t="s">
        <v>77</v>
      </c>
      <c r="H13" s="160" t="s">
        <v>78</v>
      </c>
      <c r="I13" s="32" t="s">
        <v>79</v>
      </c>
      <c r="J13" s="33" t="s">
        <v>66</v>
      </c>
    </row>
    <row r="14" spans="1:10" ht="22.5" customHeight="1" x14ac:dyDescent="0.15">
      <c r="A14" s="34" t="s">
        <v>67</v>
      </c>
      <c r="B14" s="35">
        <f>SUM(C14:I14)</f>
        <v>482</v>
      </c>
      <c r="C14" s="35">
        <f t="shared" ref="C14:I14" si="1">SUM(C15:C16)</f>
        <v>0</v>
      </c>
      <c r="D14" s="35">
        <f t="shared" si="1"/>
        <v>5</v>
      </c>
      <c r="E14" s="35">
        <f t="shared" si="1"/>
        <v>10</v>
      </c>
      <c r="F14" s="35">
        <f t="shared" si="1"/>
        <v>26</v>
      </c>
      <c r="G14" s="35">
        <f t="shared" si="1"/>
        <v>59</v>
      </c>
      <c r="H14" s="35">
        <f t="shared" si="1"/>
        <v>129</v>
      </c>
      <c r="I14" s="36">
        <f t="shared" si="1"/>
        <v>253</v>
      </c>
      <c r="J14" s="325">
        <v>182</v>
      </c>
    </row>
    <row r="15" spans="1:10" ht="22.5" customHeight="1" x14ac:dyDescent="0.15">
      <c r="A15" s="37" t="s">
        <v>68</v>
      </c>
      <c r="B15" s="38">
        <f>SUM(C15:I15)</f>
        <v>202</v>
      </c>
      <c r="C15" s="39">
        <f>C23+C31</f>
        <v>0</v>
      </c>
      <c r="D15" s="39">
        <v>1</v>
      </c>
      <c r="E15" s="39">
        <v>3</v>
      </c>
      <c r="F15" s="39">
        <v>10</v>
      </c>
      <c r="G15" s="39">
        <v>25</v>
      </c>
      <c r="H15" s="39">
        <v>56</v>
      </c>
      <c r="I15" s="40">
        <v>107</v>
      </c>
      <c r="J15" s="323"/>
    </row>
    <row r="16" spans="1:10" ht="22.5" customHeight="1" x14ac:dyDescent="0.15">
      <c r="A16" s="41" t="s">
        <v>69</v>
      </c>
      <c r="B16" s="42">
        <f>SUM(C16:I16)</f>
        <v>280</v>
      </c>
      <c r="C16" s="43">
        <f>C24+C32</f>
        <v>0</v>
      </c>
      <c r="D16" s="43">
        <v>4</v>
      </c>
      <c r="E16" s="43">
        <v>7</v>
      </c>
      <c r="F16" s="43">
        <v>16</v>
      </c>
      <c r="G16" s="43">
        <v>34</v>
      </c>
      <c r="H16" s="43">
        <v>73</v>
      </c>
      <c r="I16" s="44">
        <v>146</v>
      </c>
      <c r="J16" s="324"/>
    </row>
    <row r="17" spans="1:10" s="3" customFormat="1" ht="16.5" customHeight="1" x14ac:dyDescent="0.15">
      <c r="G17" s="30"/>
      <c r="I17" s="45"/>
      <c r="J17" s="27" t="s">
        <v>23</v>
      </c>
    </row>
    <row r="18" spans="1:10" ht="13.5" customHeight="1" x14ac:dyDescent="0.15"/>
    <row r="19" spans="1:10" ht="13.5" customHeight="1" x14ac:dyDescent="0.15">
      <c r="A19" s="31" t="s">
        <v>80</v>
      </c>
    </row>
    <row r="20" spans="1:10" ht="13.5" customHeight="1" x14ac:dyDescent="0.15">
      <c r="J20" s="6" t="str">
        <f>J3</f>
        <v>令和3年度</v>
      </c>
    </row>
    <row r="21" spans="1:10" ht="22.5" customHeight="1" x14ac:dyDescent="0.15">
      <c r="A21" s="163" t="s">
        <v>57</v>
      </c>
      <c r="B21" s="160" t="s">
        <v>72</v>
      </c>
      <c r="C21" s="160" t="s">
        <v>73</v>
      </c>
      <c r="D21" s="160" t="s">
        <v>74</v>
      </c>
      <c r="E21" s="160" t="s">
        <v>75</v>
      </c>
      <c r="F21" s="160" t="s">
        <v>76</v>
      </c>
      <c r="G21" s="160" t="s">
        <v>77</v>
      </c>
      <c r="H21" s="160" t="s">
        <v>78</v>
      </c>
      <c r="I21" s="32" t="s">
        <v>79</v>
      </c>
      <c r="J21" s="33" t="s">
        <v>66</v>
      </c>
    </row>
    <row r="22" spans="1:10" ht="22.5" customHeight="1" x14ac:dyDescent="0.15">
      <c r="A22" s="34" t="s">
        <v>67</v>
      </c>
      <c r="B22" s="35">
        <f>SUM(C22:I22)</f>
        <v>354</v>
      </c>
      <c r="C22" s="35">
        <f>SUM(C23:C24)</f>
        <v>0</v>
      </c>
      <c r="D22" s="35">
        <f t="shared" ref="D22:H22" si="2">SUM(D23:D24)</f>
        <v>5</v>
      </c>
      <c r="E22" s="35">
        <f t="shared" si="2"/>
        <v>10</v>
      </c>
      <c r="F22" s="35">
        <f t="shared" si="2"/>
        <v>23</v>
      </c>
      <c r="G22" s="35">
        <f t="shared" si="2"/>
        <v>50</v>
      </c>
      <c r="H22" s="35">
        <f t="shared" si="2"/>
        <v>100</v>
      </c>
      <c r="I22" s="36">
        <f>SUM(I23:I24)</f>
        <v>166</v>
      </c>
      <c r="J22" s="325">
        <v>163</v>
      </c>
    </row>
    <row r="23" spans="1:10" ht="22.5" customHeight="1" x14ac:dyDescent="0.15">
      <c r="A23" s="37" t="s">
        <v>68</v>
      </c>
      <c r="B23" s="38">
        <f>SUM(C23:I23)</f>
        <v>156</v>
      </c>
      <c r="C23" s="39"/>
      <c r="D23" s="39">
        <v>1</v>
      </c>
      <c r="E23" s="39">
        <v>3</v>
      </c>
      <c r="F23" s="39">
        <v>8</v>
      </c>
      <c r="G23" s="39">
        <v>22</v>
      </c>
      <c r="H23" s="39">
        <v>47</v>
      </c>
      <c r="I23" s="40">
        <v>75</v>
      </c>
      <c r="J23" s="323"/>
    </row>
    <row r="24" spans="1:10" ht="22.5" customHeight="1" x14ac:dyDescent="0.15">
      <c r="A24" s="41" t="s">
        <v>69</v>
      </c>
      <c r="B24" s="42">
        <f>SUM(C24:I24)</f>
        <v>198</v>
      </c>
      <c r="C24" s="43"/>
      <c r="D24" s="43">
        <v>4</v>
      </c>
      <c r="E24" s="43">
        <v>7</v>
      </c>
      <c r="F24" s="43">
        <v>15</v>
      </c>
      <c r="G24" s="43">
        <v>28</v>
      </c>
      <c r="H24" s="43">
        <v>53</v>
      </c>
      <c r="I24" s="44">
        <v>91</v>
      </c>
      <c r="J24" s="324"/>
    </row>
    <row r="25" spans="1:10" ht="16.5" customHeight="1" x14ac:dyDescent="0.15">
      <c r="A25" s="3"/>
      <c r="B25" s="3"/>
      <c r="C25" s="3"/>
      <c r="D25" s="3"/>
      <c r="E25" s="3"/>
      <c r="F25" s="3"/>
      <c r="G25" s="30"/>
      <c r="H25" s="3"/>
      <c r="I25" s="45"/>
      <c r="J25" s="27" t="s">
        <v>23</v>
      </c>
    </row>
    <row r="26" spans="1:10" ht="13.5" customHeight="1" x14ac:dyDescent="0.15"/>
    <row r="27" spans="1:10" ht="13.5" customHeight="1" x14ac:dyDescent="0.15">
      <c r="A27" s="31" t="s">
        <v>81</v>
      </c>
    </row>
    <row r="28" spans="1:10" ht="13.5" customHeight="1" x14ac:dyDescent="0.15">
      <c r="J28" s="6" t="str">
        <f>J3</f>
        <v>令和3年度</v>
      </c>
    </row>
    <row r="29" spans="1:10" ht="22.5" customHeight="1" x14ac:dyDescent="0.15">
      <c r="A29" s="163" t="s">
        <v>57</v>
      </c>
      <c r="B29" s="160" t="s">
        <v>72</v>
      </c>
      <c r="C29" s="160" t="s">
        <v>73</v>
      </c>
      <c r="D29" s="160" t="s">
        <v>74</v>
      </c>
      <c r="E29" s="160" t="s">
        <v>75</v>
      </c>
      <c r="F29" s="160" t="s">
        <v>76</v>
      </c>
      <c r="G29" s="160" t="s">
        <v>77</v>
      </c>
      <c r="H29" s="160" t="s">
        <v>78</v>
      </c>
      <c r="I29" s="32" t="s">
        <v>79</v>
      </c>
      <c r="J29" s="33" t="s">
        <v>66</v>
      </c>
    </row>
    <row r="30" spans="1:10" ht="22.5" customHeight="1" x14ac:dyDescent="0.15">
      <c r="A30" s="34" t="s">
        <v>67</v>
      </c>
      <c r="B30" s="35">
        <f>SUM(C30:I30)</f>
        <v>128</v>
      </c>
      <c r="C30" s="35">
        <f t="shared" ref="C30:I30" si="3">SUM(C31:C32)</f>
        <v>0</v>
      </c>
      <c r="D30" s="35">
        <f t="shared" si="3"/>
        <v>0</v>
      </c>
      <c r="E30" s="35">
        <f t="shared" si="3"/>
        <v>0</v>
      </c>
      <c r="F30" s="35">
        <f t="shared" si="3"/>
        <v>3</v>
      </c>
      <c r="G30" s="35">
        <f t="shared" si="3"/>
        <v>9</v>
      </c>
      <c r="H30" s="35">
        <f t="shared" si="3"/>
        <v>29</v>
      </c>
      <c r="I30" s="36">
        <f t="shared" si="3"/>
        <v>87</v>
      </c>
      <c r="J30" s="325">
        <v>70</v>
      </c>
    </row>
    <row r="31" spans="1:10" ht="22.5" customHeight="1" x14ac:dyDescent="0.15">
      <c r="A31" s="37" t="s">
        <v>68</v>
      </c>
      <c r="B31" s="38">
        <f>SUM(C31:I31)</f>
        <v>46</v>
      </c>
      <c r="C31" s="39"/>
      <c r="D31" s="39"/>
      <c r="E31" s="39"/>
      <c r="F31" s="39">
        <v>2</v>
      </c>
      <c r="G31" s="39">
        <v>3</v>
      </c>
      <c r="H31" s="39">
        <v>9</v>
      </c>
      <c r="I31" s="40">
        <v>32</v>
      </c>
      <c r="J31" s="323"/>
    </row>
    <row r="32" spans="1:10" ht="22.5" customHeight="1" x14ac:dyDescent="0.15">
      <c r="A32" s="41" t="s">
        <v>69</v>
      </c>
      <c r="B32" s="42">
        <f>SUM(C32:I32)</f>
        <v>82</v>
      </c>
      <c r="C32" s="43"/>
      <c r="D32" s="43"/>
      <c r="E32" s="43"/>
      <c r="F32" s="43">
        <v>1</v>
      </c>
      <c r="G32" s="43">
        <v>6</v>
      </c>
      <c r="H32" s="43">
        <v>20</v>
      </c>
      <c r="I32" s="44">
        <v>55</v>
      </c>
      <c r="J32" s="324"/>
    </row>
    <row r="33" spans="1:10" ht="16.5" customHeight="1" x14ac:dyDescent="0.15">
      <c r="A33" s="3"/>
      <c r="B33" s="3"/>
      <c r="C33" s="3"/>
      <c r="D33" s="3"/>
      <c r="E33" s="3"/>
      <c r="F33" s="3"/>
      <c r="G33" s="30"/>
      <c r="H33" s="3"/>
      <c r="I33" s="45"/>
      <c r="J33" s="27" t="s">
        <v>23</v>
      </c>
    </row>
    <row r="34" spans="1:10" ht="13.5" customHeight="1" x14ac:dyDescent="0.15"/>
    <row r="35" spans="1:10" ht="13.5" customHeight="1" x14ac:dyDescent="0.15"/>
    <row r="36" spans="1:10" ht="13.5" customHeight="1" x14ac:dyDescent="0.15">
      <c r="A36" s="31" t="s">
        <v>82</v>
      </c>
      <c r="B36" s="46"/>
      <c r="C36" s="46"/>
    </row>
    <row r="37" spans="1:10" ht="13.5" customHeight="1" x14ac:dyDescent="0.15">
      <c r="J37" s="6" t="str">
        <f>J3</f>
        <v>令和3年度</v>
      </c>
    </row>
    <row r="38" spans="1:10" ht="22.5" customHeight="1" x14ac:dyDescent="0.15">
      <c r="A38" s="163" t="s">
        <v>57</v>
      </c>
      <c r="B38" s="160" t="s">
        <v>72</v>
      </c>
      <c r="C38" s="160" t="s">
        <v>73</v>
      </c>
      <c r="D38" s="160" t="s">
        <v>74</v>
      </c>
      <c r="E38" s="160" t="s">
        <v>75</v>
      </c>
      <c r="F38" s="160" t="s">
        <v>76</v>
      </c>
      <c r="G38" s="160" t="s">
        <v>77</v>
      </c>
      <c r="H38" s="160" t="s">
        <v>78</v>
      </c>
      <c r="I38" s="32" t="s">
        <v>79</v>
      </c>
      <c r="J38" s="33" t="s">
        <v>66</v>
      </c>
    </row>
    <row r="39" spans="1:10" ht="22.5" customHeight="1" x14ac:dyDescent="0.15">
      <c r="A39" s="34" t="s">
        <v>67</v>
      </c>
      <c r="B39" s="35">
        <f>SUM(C39:I39)</f>
        <v>46</v>
      </c>
      <c r="C39" s="35">
        <f t="shared" ref="C39:I39" si="4">SUM(C40:C41)</f>
        <v>4</v>
      </c>
      <c r="D39" s="35">
        <f t="shared" si="4"/>
        <v>1</v>
      </c>
      <c r="E39" s="35">
        <f t="shared" si="4"/>
        <v>3</v>
      </c>
      <c r="F39" s="35">
        <f t="shared" si="4"/>
        <v>7</v>
      </c>
      <c r="G39" s="35">
        <f t="shared" si="4"/>
        <v>5</v>
      </c>
      <c r="H39" s="35">
        <f t="shared" si="4"/>
        <v>10</v>
      </c>
      <c r="I39" s="36">
        <f t="shared" si="4"/>
        <v>16</v>
      </c>
      <c r="J39" s="325">
        <v>15</v>
      </c>
    </row>
    <row r="40" spans="1:10" ht="22.5" customHeight="1" x14ac:dyDescent="0.15">
      <c r="A40" s="37" t="s">
        <v>68</v>
      </c>
      <c r="B40" s="38">
        <f>SUM(C40:I40)</f>
        <v>11</v>
      </c>
      <c r="C40" s="39">
        <v>3</v>
      </c>
      <c r="D40" s="39">
        <v>1</v>
      </c>
      <c r="E40" s="39">
        <v>2</v>
      </c>
      <c r="F40" s="39">
        <v>0</v>
      </c>
      <c r="G40" s="39">
        <v>1</v>
      </c>
      <c r="H40" s="39">
        <v>2</v>
      </c>
      <c r="I40" s="40">
        <v>2</v>
      </c>
      <c r="J40" s="323"/>
    </row>
    <row r="41" spans="1:10" ht="22.5" customHeight="1" x14ac:dyDescent="0.15">
      <c r="A41" s="41" t="s">
        <v>69</v>
      </c>
      <c r="B41" s="42">
        <f>SUM(C41:I41)</f>
        <v>35</v>
      </c>
      <c r="C41" s="43">
        <v>1</v>
      </c>
      <c r="D41" s="43">
        <v>0</v>
      </c>
      <c r="E41" s="43">
        <v>1</v>
      </c>
      <c r="F41" s="43">
        <v>7</v>
      </c>
      <c r="G41" s="43">
        <v>4</v>
      </c>
      <c r="H41" s="43">
        <v>8</v>
      </c>
      <c r="I41" s="44">
        <v>14</v>
      </c>
      <c r="J41" s="324"/>
    </row>
    <row r="42" spans="1:10" ht="16.5" customHeight="1" x14ac:dyDescent="0.15">
      <c r="A42" s="3"/>
      <c r="B42" s="3"/>
      <c r="C42" s="3"/>
      <c r="D42" s="3"/>
      <c r="E42" s="3"/>
      <c r="F42" s="3"/>
      <c r="G42" s="30"/>
      <c r="H42" s="3"/>
      <c r="I42" s="45"/>
      <c r="J42" s="27" t="s">
        <v>23</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
  <sheetViews>
    <sheetView view="pageBreakPreview" zoomScale="130" zoomScaleNormal="100" zoomScaleSheetLayoutView="130" workbookViewId="0">
      <selection activeCell="B9" sqref="B9"/>
    </sheetView>
  </sheetViews>
  <sheetFormatPr defaultRowHeight="13.5" x14ac:dyDescent="0.15"/>
  <cols>
    <col min="1" max="6" width="14.5" style="3" customWidth="1"/>
    <col min="7" max="16384" width="9" style="3"/>
  </cols>
  <sheetData>
    <row r="1" spans="1:6" ht="18.75" customHeight="1" x14ac:dyDescent="0.15">
      <c r="A1" s="326" t="s">
        <v>83</v>
      </c>
      <c r="B1" s="327"/>
      <c r="C1" s="327"/>
      <c r="D1" s="327"/>
      <c r="E1" s="327"/>
    </row>
    <row r="2" spans="1:6" ht="13.5" customHeight="1" x14ac:dyDescent="0.15">
      <c r="A2" s="162"/>
      <c r="B2" s="120"/>
      <c r="C2" s="120"/>
      <c r="D2" s="120"/>
      <c r="E2" s="120"/>
      <c r="F2" s="6" t="str">
        <f>'[4]1(1) 集団健康教育の実施状況(地域保健推進担当係)'!J3</f>
        <v>令和3年度</v>
      </c>
    </row>
    <row r="3" spans="1:6" ht="22.5" customHeight="1" x14ac:dyDescent="0.15">
      <c r="A3" s="156" t="s">
        <v>84</v>
      </c>
      <c r="B3" s="160" t="s">
        <v>58</v>
      </c>
      <c r="C3" s="160" t="s">
        <v>85</v>
      </c>
      <c r="D3" s="160" t="s">
        <v>60</v>
      </c>
      <c r="E3" s="32" t="s">
        <v>61</v>
      </c>
      <c r="F3" s="33" t="s">
        <v>66</v>
      </c>
    </row>
    <row r="4" spans="1:6" ht="25.5" customHeight="1" x14ac:dyDescent="0.15">
      <c r="A4" s="47" t="s">
        <v>86</v>
      </c>
      <c r="B4" s="48">
        <f>SUM(C4:E4)</f>
        <v>718</v>
      </c>
      <c r="C4" s="49">
        <v>1</v>
      </c>
      <c r="D4" s="49">
        <v>88</v>
      </c>
      <c r="E4" s="50">
        <v>629</v>
      </c>
      <c r="F4" s="51">
        <v>43</v>
      </c>
    </row>
    <row r="5" spans="1:6" ht="16.5" customHeight="1" x14ac:dyDescent="0.15">
      <c r="A5" s="30" t="s">
        <v>87</v>
      </c>
      <c r="F5" s="27"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9"/>
  <sheetViews>
    <sheetView view="pageBreakPreview" zoomScale="130" zoomScaleNormal="100" zoomScaleSheetLayoutView="130" workbookViewId="0">
      <selection activeCell="D21" sqref="D21"/>
    </sheetView>
  </sheetViews>
  <sheetFormatPr defaultRowHeight="13.5" x14ac:dyDescent="0.1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x14ac:dyDescent="0.15">
      <c r="A1" s="162" t="s">
        <v>88</v>
      </c>
      <c r="B1" s="52"/>
      <c r="C1" s="52"/>
      <c r="D1" s="52"/>
      <c r="E1" s="52"/>
      <c r="F1" s="52"/>
    </row>
    <row r="2" spans="1:6" ht="13.5" customHeight="1" x14ac:dyDescent="0.15">
      <c r="A2" s="162"/>
      <c r="B2" s="120"/>
      <c r="C2" s="120"/>
      <c r="D2" s="120"/>
      <c r="E2" s="120"/>
      <c r="F2" s="6" t="str">
        <f>'[4]1(1) 集団健康教育の実施状況(地域保健推進担当係)'!J3</f>
        <v>令和3年度</v>
      </c>
    </row>
    <row r="3" spans="1:6" ht="25.5" customHeight="1" x14ac:dyDescent="0.15">
      <c r="A3" s="328" t="s">
        <v>57</v>
      </c>
      <c r="B3" s="180"/>
      <c r="C3" s="163"/>
      <c r="D3" s="160" t="s">
        <v>89</v>
      </c>
      <c r="E3" s="160" t="s">
        <v>90</v>
      </c>
      <c r="F3" s="32" t="s">
        <v>91</v>
      </c>
    </row>
    <row r="4" spans="1:6" ht="22.5" customHeight="1" x14ac:dyDescent="0.15">
      <c r="A4" s="329" t="s">
        <v>86</v>
      </c>
      <c r="B4" s="330"/>
      <c r="C4" s="164"/>
      <c r="D4" s="35">
        <f>SUM(D5+D7+D8)</f>
        <v>50846</v>
      </c>
      <c r="E4" s="35">
        <f>SUM(E5+E7+E8)</f>
        <v>18866</v>
      </c>
      <c r="F4" s="36">
        <f>SUM(F5+F7+F8)</f>
        <v>58121</v>
      </c>
    </row>
    <row r="5" spans="1:6" ht="22.5" customHeight="1" x14ac:dyDescent="0.15">
      <c r="A5" s="331" t="s">
        <v>92</v>
      </c>
      <c r="B5" s="332"/>
      <c r="C5" s="165"/>
      <c r="D5" s="39">
        <v>31108</v>
      </c>
      <c r="E5" s="39">
        <v>13525</v>
      </c>
      <c r="F5" s="40">
        <v>40131</v>
      </c>
    </row>
    <row r="6" spans="1:6" ht="22.5" customHeight="1" x14ac:dyDescent="0.15">
      <c r="A6" s="17"/>
      <c r="B6" s="53" t="s">
        <v>93</v>
      </c>
      <c r="C6" s="53"/>
      <c r="D6" s="54">
        <v>4232</v>
      </c>
      <c r="E6" s="54">
        <v>3134</v>
      </c>
      <c r="F6" s="55">
        <v>5250</v>
      </c>
    </row>
    <row r="7" spans="1:6" ht="22.5" customHeight="1" x14ac:dyDescent="0.15">
      <c r="A7" s="331" t="s">
        <v>94</v>
      </c>
      <c r="B7" s="332"/>
      <c r="C7" s="165"/>
      <c r="D7" s="54">
        <v>10458</v>
      </c>
      <c r="E7" s="54">
        <v>4166</v>
      </c>
      <c r="F7" s="55">
        <v>13313</v>
      </c>
    </row>
    <row r="8" spans="1:6" ht="22.5" customHeight="1" x14ac:dyDescent="0.15">
      <c r="A8" s="333" t="s">
        <v>95</v>
      </c>
      <c r="B8" s="334"/>
      <c r="C8" s="166"/>
      <c r="D8" s="56">
        <v>9280</v>
      </c>
      <c r="E8" s="56">
        <v>1175</v>
      </c>
      <c r="F8" s="57">
        <v>4677</v>
      </c>
    </row>
    <row r="9" spans="1:6" ht="22.5" customHeight="1" x14ac:dyDescent="0.15">
      <c r="F9" s="27"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1(1) 集団健康教育の実施状況(地域保健推進担当係)</vt:lpstr>
      <vt:lpstr>1(2)一般健康教育の実施内訳(地域保健推進担当係)</vt:lpstr>
      <vt:lpstr>2・3 特定健診・特定保健指導(保険企画課)</vt:lpstr>
      <vt:lpstr>4 肝炎ウイルス検診(感染症) </vt:lpstr>
      <vt:lpstr>5(1) 訪問指導(地域保健推進担当係)</vt:lpstr>
      <vt:lpstr>5(2) 訪問指導(従事者数)(地域保健推進担当係)</vt:lpstr>
      <vt:lpstr>6(1) 胃がん検診 </vt:lpstr>
      <vt:lpstr>6(2) 大腸がん検診</vt:lpstr>
      <vt:lpstr>6(3) 肺がん検診 </vt:lpstr>
      <vt:lpstr>6(4) 子宮がん検診 </vt:lpstr>
      <vt:lpstr>6(5) 乳がん検診 </vt:lpstr>
      <vt:lpstr>6(6) 胃がんリスク判定</vt:lpstr>
      <vt:lpstr>6(7) 前立腺がん検査</vt:lpstr>
      <vt:lpstr>7(1)(2) (3) 健康度測定</vt:lpstr>
      <vt:lpstr>8女性のフレッシュ健診 </vt:lpstr>
      <vt:lpstr>9 運動指導事業</vt:lpstr>
      <vt:lpstr>'2・3 特定健診・特定保健指導(保険企画課)'!Print_Area</vt:lpstr>
      <vt:lpstr>'4 肝炎ウイルス検診(感染症) '!Print_Area</vt:lpstr>
      <vt:lpstr>'6(2) 大腸がん検診'!Print_Area</vt:lpstr>
      <vt:lpstr>'6(4) 子宮がん検診 '!Print_Area</vt:lpstr>
      <vt:lpstr>'7(1)(2) (3) 健康度測定'!Print_Area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S116</cp:lastModifiedBy>
  <cp:lastPrinted>2023-03-16T07:17:43Z</cp:lastPrinted>
  <dcterms:created xsi:type="dcterms:W3CDTF">2017-11-08T06:05:24Z</dcterms:created>
  <dcterms:modified xsi:type="dcterms:W3CDTF">2023-03-16T07:18:23Z</dcterms:modified>
</cp:coreProperties>
</file>