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600" yWindow="30" windowWidth="20475" windowHeight="9180" firstSheet="3" activeTab="7"/>
  </bookViews>
  <sheets>
    <sheet name="1(1) 集団健康教育の実施状況(健康推進係)" sheetId="9" r:id="rId1"/>
    <sheet name="1(2)一般健康教育の実施内訳(健康推進係)" sheetId="10" r:id="rId2"/>
    <sheet name="2・3 特定健診・特定保健指導(保険企画課)" sheetId="11" r:id="rId3"/>
    <sheet name="4 肝炎ウイルス検診(感染症) " sheetId="12" r:id="rId4"/>
    <sheet name="5(1) 訪問指導(健康推進係)" sheetId="13" r:id="rId5"/>
    <sheet name="5(2) 訪問指導(従事者数)(健康推進係)" sheetId="14" r:id="rId6"/>
    <sheet name="6(1) 胃がん検診 " sheetId="1" r:id="rId7"/>
    <sheet name="6(2) 大腸がん検診" sheetId="2" r:id="rId8"/>
    <sheet name="6(3) 肺がん検診 " sheetId="3" r:id="rId9"/>
    <sheet name="6(4) 子宮がん検診 " sheetId="4" r:id="rId10"/>
    <sheet name="6(5) 乳がん検診 " sheetId="5" r:id="rId11"/>
    <sheet name="7(1)(2) (3) 健康度測定" sheetId="6" r:id="rId12"/>
    <sheet name="8女性のフレッシュ健診 " sheetId="7" r:id="rId13"/>
    <sheet name="9 運動指導事業" sheetId="8" r:id="rId14"/>
  </sheets>
  <externalReferences>
    <externalReference r:id="rId15"/>
    <externalReference r:id="rId16"/>
    <externalReference r:id="rId17"/>
  </externalReferences>
  <definedNames>
    <definedName name="_xlnm.Print_Area" localSheetId="2">'2・3 特定健診・特定保健指導(保険企画課)'!$A$1:$S$49</definedName>
    <definedName name="_xlnm.Print_Area" localSheetId="3">'4 肝炎ウイルス検診(感染症) '!$A$1:$I$15</definedName>
    <definedName name="_xlnm.Print_Area" localSheetId="11">'7(1)(2) (3) 健康度測定'!$A$1:$J$43</definedName>
  </definedNames>
  <calcPr calcId="152511"/>
</workbook>
</file>

<file path=xl/calcChain.xml><?xml version="1.0" encoding="utf-8"?>
<calcChain xmlns="http://schemas.openxmlformats.org/spreadsheetml/2006/main">
  <c r="B6" i="14" l="1"/>
  <c r="B5" i="14"/>
  <c r="H4" i="14"/>
  <c r="G4" i="14"/>
  <c r="F4" i="14"/>
  <c r="E4" i="14"/>
  <c r="C4" i="14"/>
  <c r="B4" i="14" l="1"/>
  <c r="E10" i="12"/>
  <c r="E6" i="12"/>
  <c r="E5" i="12" s="1"/>
  <c r="N46" i="11" l="1"/>
  <c r="N45" i="11"/>
  <c r="N44" i="11"/>
  <c r="N43" i="11"/>
  <c r="N42" i="11"/>
  <c r="F42" i="11"/>
  <c r="N41" i="11"/>
  <c r="F41" i="11"/>
  <c r="F43" i="11" s="1"/>
  <c r="N40" i="11"/>
  <c r="F40" i="11"/>
  <c r="N39" i="11"/>
  <c r="N38" i="11"/>
  <c r="N37" i="11"/>
  <c r="F37" i="11"/>
  <c r="P36" i="11"/>
  <c r="O36" i="11"/>
  <c r="N35" i="11"/>
  <c r="N34" i="11"/>
  <c r="N36" i="11" s="1"/>
  <c r="F34" i="11"/>
  <c r="P31" i="11"/>
  <c r="G31" i="11"/>
  <c r="S25" i="11"/>
  <c r="R25" i="11"/>
  <c r="P25" i="11"/>
  <c r="O25" i="11"/>
  <c r="M25" i="11"/>
  <c r="L25" i="11"/>
  <c r="J25" i="11"/>
  <c r="I25" i="11"/>
  <c r="Q24" i="11"/>
  <c r="N24" i="11"/>
  <c r="K24" i="11"/>
  <c r="H24" i="11"/>
  <c r="H25" i="11" s="1"/>
  <c r="G24" i="11"/>
  <c r="F24" i="11"/>
  <c r="Q23" i="11"/>
  <c r="Q25" i="11" s="1"/>
  <c r="N23" i="11"/>
  <c r="K23" i="11"/>
  <c r="K25" i="11" s="1"/>
  <c r="H23" i="11"/>
  <c r="G23" i="11"/>
  <c r="G25" i="11" s="1"/>
  <c r="F23" i="11"/>
  <c r="P22" i="11"/>
  <c r="O22" i="11"/>
  <c r="M22" i="11"/>
  <c r="L22" i="11"/>
  <c r="J22" i="11"/>
  <c r="I22" i="11"/>
  <c r="N21" i="11"/>
  <c r="K21" i="11"/>
  <c r="K22" i="11" s="1"/>
  <c r="H21" i="11"/>
  <c r="G21" i="11"/>
  <c r="F21" i="11"/>
  <c r="N20" i="11"/>
  <c r="N22" i="11" s="1"/>
  <c r="K20" i="11"/>
  <c r="H20" i="11"/>
  <c r="G20" i="11"/>
  <c r="F20" i="11"/>
  <c r="F22" i="11" s="1"/>
  <c r="Q19" i="11"/>
  <c r="N19" i="11"/>
  <c r="K19" i="11"/>
  <c r="H19" i="11"/>
  <c r="G19" i="11"/>
  <c r="F19" i="11"/>
  <c r="E19" i="11" s="1"/>
  <c r="Q18" i="11"/>
  <c r="N18" i="11"/>
  <c r="K18" i="11"/>
  <c r="H18" i="11"/>
  <c r="G18" i="11"/>
  <c r="E18" i="11" s="1"/>
  <c r="F18" i="11"/>
  <c r="Q17" i="11"/>
  <c r="N17" i="11"/>
  <c r="K17" i="11"/>
  <c r="H17" i="11"/>
  <c r="G17" i="11"/>
  <c r="F17" i="11"/>
  <c r="E17" i="11" s="1"/>
  <c r="Q16" i="11"/>
  <c r="N16" i="11"/>
  <c r="K16" i="11"/>
  <c r="H16" i="11"/>
  <c r="G16" i="11"/>
  <c r="E16" i="11" s="1"/>
  <c r="F16" i="11"/>
  <c r="Q15" i="11"/>
  <c r="N15" i="11"/>
  <c r="K15" i="11"/>
  <c r="H15" i="11"/>
  <c r="G15" i="11"/>
  <c r="F15" i="11"/>
  <c r="E15" i="11" s="1"/>
  <c r="Q14" i="11"/>
  <c r="N14" i="11"/>
  <c r="K14" i="11"/>
  <c r="H14" i="11"/>
  <c r="G14" i="11"/>
  <c r="F14" i="11"/>
  <c r="Q13" i="11"/>
  <c r="N13" i="11"/>
  <c r="K13" i="11"/>
  <c r="H13" i="11"/>
  <c r="G13" i="11"/>
  <c r="F13" i="11"/>
  <c r="E13" i="11" s="1"/>
  <c r="Q12" i="11"/>
  <c r="N12" i="11"/>
  <c r="K12" i="11"/>
  <c r="H12" i="11"/>
  <c r="G12" i="11"/>
  <c r="F12" i="11"/>
  <c r="E12" i="11"/>
  <c r="Q11" i="11"/>
  <c r="N11" i="11"/>
  <c r="K11" i="11"/>
  <c r="H11" i="11"/>
  <c r="G11" i="11"/>
  <c r="F11" i="11"/>
  <c r="Q10" i="11"/>
  <c r="N10" i="11"/>
  <c r="K10" i="11"/>
  <c r="H10" i="11"/>
  <c r="G10" i="11"/>
  <c r="F10" i="11"/>
  <c r="Q9" i="11"/>
  <c r="N9" i="11"/>
  <c r="K9" i="11"/>
  <c r="H9" i="11"/>
  <c r="G9" i="11"/>
  <c r="F9" i="11"/>
  <c r="Q8" i="11"/>
  <c r="N8" i="11"/>
  <c r="K8" i="11"/>
  <c r="H8" i="11"/>
  <c r="G8" i="11"/>
  <c r="F8" i="11"/>
  <c r="E8" i="11"/>
  <c r="S7" i="11"/>
  <c r="R7" i="11"/>
  <c r="P7" i="11"/>
  <c r="O7" i="11"/>
  <c r="M7" i="11"/>
  <c r="L7" i="11"/>
  <c r="J7" i="11"/>
  <c r="I7" i="11"/>
  <c r="Q6" i="11"/>
  <c r="N6" i="11"/>
  <c r="K6" i="11"/>
  <c r="H6" i="11"/>
  <c r="G6" i="11"/>
  <c r="F6" i="11"/>
  <c r="Q5" i="11"/>
  <c r="N5" i="11"/>
  <c r="N7" i="11" s="1"/>
  <c r="K5" i="11"/>
  <c r="H5" i="11"/>
  <c r="G5" i="11"/>
  <c r="F5" i="11"/>
  <c r="E5" i="11" s="1"/>
  <c r="K7" i="11" l="1"/>
  <c r="H7" i="11"/>
  <c r="E10" i="11"/>
  <c r="G22" i="11"/>
  <c r="F25" i="11"/>
  <c r="N25" i="11"/>
  <c r="G7" i="11"/>
  <c r="Q7" i="11"/>
  <c r="E9" i="11"/>
  <c r="E11" i="11"/>
  <c r="E14" i="11"/>
  <c r="E20" i="11"/>
  <c r="H22" i="11"/>
  <c r="E23" i="11"/>
  <c r="E6" i="11"/>
  <c r="E7" i="11" s="1"/>
  <c r="F7" i="11"/>
  <c r="E21" i="11"/>
  <c r="E24" i="11"/>
  <c r="E25" i="11" s="1"/>
  <c r="D12" i="10"/>
  <c r="D11" i="10"/>
  <c r="D10" i="10"/>
  <c r="D9" i="10"/>
  <c r="D8" i="10"/>
  <c r="D7" i="10"/>
  <c r="D6" i="10"/>
  <c r="J5" i="10"/>
  <c r="I5" i="10"/>
  <c r="H5" i="10"/>
  <c r="G5" i="10"/>
  <c r="F5" i="10"/>
  <c r="E5" i="10"/>
  <c r="C5" i="10"/>
  <c r="B5" i="10"/>
  <c r="D12" i="9"/>
  <c r="D11" i="9"/>
  <c r="D10" i="9"/>
  <c r="D9" i="9"/>
  <c r="D8" i="9"/>
  <c r="D7" i="9"/>
  <c r="J6" i="9"/>
  <c r="I6" i="9"/>
  <c r="H6" i="9"/>
  <c r="G6" i="9"/>
  <c r="F6" i="9"/>
  <c r="E6" i="9"/>
  <c r="C6" i="9"/>
  <c r="B6" i="9"/>
  <c r="E22" i="11" l="1"/>
  <c r="D5" i="10"/>
  <c r="D6" i="9"/>
  <c r="F4" i="8"/>
  <c r="E4" i="8"/>
  <c r="D4" i="8"/>
  <c r="B4" i="7"/>
  <c r="B41" i="6"/>
  <c r="B40" i="6"/>
  <c r="I39" i="6"/>
  <c r="H39" i="6"/>
  <c r="G39" i="6"/>
  <c r="F39" i="6"/>
  <c r="E39" i="6"/>
  <c r="D39" i="6"/>
  <c r="C39" i="6"/>
  <c r="B39" i="6" s="1"/>
  <c r="B32" i="6"/>
  <c r="B31" i="6"/>
  <c r="I30" i="6"/>
  <c r="H30" i="6"/>
  <c r="G30" i="6"/>
  <c r="F30" i="6"/>
  <c r="E30" i="6"/>
  <c r="D30" i="6"/>
  <c r="C30" i="6"/>
  <c r="B30" i="6" s="1"/>
  <c r="B24" i="6"/>
  <c r="B23" i="6"/>
  <c r="I22" i="6"/>
  <c r="H22" i="6"/>
  <c r="G22" i="6"/>
  <c r="F22" i="6"/>
  <c r="E22" i="6"/>
  <c r="D22" i="6"/>
  <c r="C22" i="6"/>
  <c r="B22" i="6" s="1"/>
  <c r="I16" i="6"/>
  <c r="H16" i="6"/>
  <c r="G16" i="6"/>
  <c r="F16" i="6"/>
  <c r="E16" i="6"/>
  <c r="D16" i="6"/>
  <c r="C16" i="6"/>
  <c r="B16" i="6" s="1"/>
  <c r="I15" i="6"/>
  <c r="H15" i="6"/>
  <c r="G15" i="6"/>
  <c r="F15" i="6"/>
  <c r="E15" i="6"/>
  <c r="D15" i="6"/>
  <c r="C15" i="6"/>
  <c r="B15" i="6" s="1"/>
  <c r="I14" i="6"/>
  <c r="H14" i="6"/>
  <c r="G14" i="6"/>
  <c r="F14" i="6"/>
  <c r="E14" i="6"/>
  <c r="D14" i="6"/>
  <c r="C14" i="6"/>
  <c r="B14" i="6" s="1"/>
  <c r="B7" i="6"/>
  <c r="B6" i="6"/>
  <c r="I5" i="6"/>
  <c r="H5" i="6"/>
  <c r="G5" i="6"/>
  <c r="F5" i="6"/>
  <c r="E5" i="6"/>
  <c r="D5" i="6"/>
  <c r="C5" i="6"/>
  <c r="B5" i="6" l="1"/>
  <c r="D15" i="5"/>
  <c r="D14" i="5"/>
  <c r="D13" i="5"/>
  <c r="D12" i="5"/>
  <c r="D11" i="5"/>
  <c r="D10" i="5"/>
  <c r="D9" i="5"/>
  <c r="D8" i="5"/>
  <c r="D7" i="5"/>
  <c r="I6" i="5"/>
  <c r="H6" i="5"/>
  <c r="G6" i="5"/>
  <c r="F6" i="5"/>
  <c r="E6" i="5"/>
  <c r="C6" i="5"/>
  <c r="I3" i="5"/>
  <c r="D19" i="4"/>
  <c r="D18" i="4"/>
  <c r="D17" i="4"/>
  <c r="D16" i="4"/>
  <c r="D15" i="4"/>
  <c r="D14" i="4"/>
  <c r="D13" i="4"/>
  <c r="D12" i="4"/>
  <c r="D11" i="4"/>
  <c r="D10" i="4"/>
  <c r="D9" i="4"/>
  <c r="D8" i="4"/>
  <c r="D7" i="4"/>
  <c r="I6" i="4"/>
  <c r="H6" i="4"/>
  <c r="G6" i="4"/>
  <c r="F6" i="4"/>
  <c r="E6" i="4"/>
  <c r="C6" i="4"/>
  <c r="I3" i="4"/>
  <c r="D36" i="3"/>
  <c r="D35" i="3"/>
  <c r="D34" i="3"/>
  <c r="D33" i="3"/>
  <c r="D32" i="3"/>
  <c r="D31" i="3"/>
  <c r="D30" i="3"/>
  <c r="D29" i="3"/>
  <c r="D28" i="3"/>
  <c r="I27" i="3"/>
  <c r="H27" i="3"/>
  <c r="G27" i="3"/>
  <c r="F27" i="3"/>
  <c r="E27" i="3"/>
  <c r="C27" i="3"/>
  <c r="I26" i="3"/>
  <c r="I15" i="3" s="1"/>
  <c r="H26" i="3"/>
  <c r="H15" i="3" s="1"/>
  <c r="G26" i="3"/>
  <c r="G15" i="3" s="1"/>
  <c r="F26" i="3"/>
  <c r="F15" i="3" s="1"/>
  <c r="E26" i="3"/>
  <c r="I25" i="3"/>
  <c r="I14" i="3" s="1"/>
  <c r="H25" i="3"/>
  <c r="H14" i="3" s="1"/>
  <c r="G25" i="3"/>
  <c r="F25" i="3"/>
  <c r="F14" i="3" s="1"/>
  <c r="E25" i="3"/>
  <c r="E14" i="3" s="1"/>
  <c r="I24" i="3"/>
  <c r="I13" i="3" s="1"/>
  <c r="H24" i="3"/>
  <c r="H13" i="3" s="1"/>
  <c r="G24" i="3"/>
  <c r="G13" i="3" s="1"/>
  <c r="F24" i="3"/>
  <c r="F13" i="3" s="1"/>
  <c r="E24" i="3"/>
  <c r="I23" i="3"/>
  <c r="I12" i="3" s="1"/>
  <c r="H23" i="3"/>
  <c r="H12" i="3" s="1"/>
  <c r="G23" i="3"/>
  <c r="F23" i="3"/>
  <c r="F12" i="3" s="1"/>
  <c r="E23" i="3"/>
  <c r="E12" i="3" s="1"/>
  <c r="I22" i="3"/>
  <c r="I11" i="3" s="1"/>
  <c r="H22" i="3"/>
  <c r="H11" i="3" s="1"/>
  <c r="G22" i="3"/>
  <c r="G11" i="3" s="1"/>
  <c r="F22" i="3"/>
  <c r="F11" i="3" s="1"/>
  <c r="E22" i="3"/>
  <c r="I21" i="3"/>
  <c r="I10" i="3" s="1"/>
  <c r="H21" i="3"/>
  <c r="H10" i="3" s="1"/>
  <c r="G21" i="3"/>
  <c r="G10" i="3" s="1"/>
  <c r="F21" i="3"/>
  <c r="F10" i="3" s="1"/>
  <c r="E21" i="3"/>
  <c r="E10" i="3" s="1"/>
  <c r="I20" i="3"/>
  <c r="I9" i="3" s="1"/>
  <c r="H20" i="3"/>
  <c r="G20" i="3"/>
  <c r="G9" i="3" s="1"/>
  <c r="F20" i="3"/>
  <c r="F9" i="3" s="1"/>
  <c r="E20" i="3"/>
  <c r="I19" i="3"/>
  <c r="I8" i="3" s="1"/>
  <c r="H19" i="3"/>
  <c r="H8" i="3" s="1"/>
  <c r="G19" i="3"/>
  <c r="G8" i="3" s="1"/>
  <c r="F19" i="3"/>
  <c r="F8" i="3" s="1"/>
  <c r="E19" i="3"/>
  <c r="E8" i="3" s="1"/>
  <c r="I18" i="3"/>
  <c r="I7" i="3" s="1"/>
  <c r="H18" i="3"/>
  <c r="H7" i="3" s="1"/>
  <c r="G18" i="3"/>
  <c r="G7" i="3" s="1"/>
  <c r="F18" i="3"/>
  <c r="E18" i="3"/>
  <c r="C17" i="3"/>
  <c r="C15" i="3"/>
  <c r="C14" i="3"/>
  <c r="C13" i="3"/>
  <c r="G12" i="3"/>
  <c r="C12" i="3"/>
  <c r="C11" i="3"/>
  <c r="C10" i="3"/>
  <c r="C9" i="3"/>
  <c r="C8" i="3"/>
  <c r="C7" i="3"/>
  <c r="C6" i="3" s="1"/>
  <c r="I3" i="3"/>
  <c r="I36" i="2"/>
  <c r="H36" i="2"/>
  <c r="G36" i="2"/>
  <c r="F36" i="2"/>
  <c r="E36" i="2"/>
  <c r="C36" i="2"/>
  <c r="C15" i="2" s="1"/>
  <c r="I35" i="2"/>
  <c r="H35" i="2"/>
  <c r="G35" i="2"/>
  <c r="F35" i="2"/>
  <c r="E35" i="2"/>
  <c r="C35" i="2"/>
  <c r="C14" i="2" s="1"/>
  <c r="I34" i="2"/>
  <c r="H34" i="2"/>
  <c r="G34" i="2"/>
  <c r="F34" i="2"/>
  <c r="E34" i="2"/>
  <c r="C34" i="2"/>
  <c r="C13" i="2" s="1"/>
  <c r="I33" i="2"/>
  <c r="H33" i="2"/>
  <c r="G33" i="2"/>
  <c r="F33" i="2"/>
  <c r="E33" i="2"/>
  <c r="C33" i="2"/>
  <c r="C12" i="2" s="1"/>
  <c r="I32" i="2"/>
  <c r="H32" i="2"/>
  <c r="G32" i="2"/>
  <c r="F32" i="2"/>
  <c r="E32" i="2"/>
  <c r="C32" i="2"/>
  <c r="C11" i="2" s="1"/>
  <c r="I31" i="2"/>
  <c r="H31" i="2"/>
  <c r="G31" i="2"/>
  <c r="F31" i="2"/>
  <c r="E31" i="2"/>
  <c r="C31" i="2"/>
  <c r="C10" i="2" s="1"/>
  <c r="I30" i="2"/>
  <c r="H30" i="2"/>
  <c r="G30" i="2"/>
  <c r="F30" i="2"/>
  <c r="E30" i="2"/>
  <c r="C30" i="2"/>
  <c r="C9" i="2" s="1"/>
  <c r="I29" i="2"/>
  <c r="H29" i="2"/>
  <c r="G29" i="2"/>
  <c r="F29" i="2"/>
  <c r="E29" i="2"/>
  <c r="C29" i="2"/>
  <c r="C8" i="2" s="1"/>
  <c r="I28" i="2"/>
  <c r="H28" i="2"/>
  <c r="G28" i="2"/>
  <c r="F28" i="2"/>
  <c r="E28" i="2"/>
  <c r="C28" i="2"/>
  <c r="I26" i="2"/>
  <c r="H26" i="2"/>
  <c r="G26" i="2"/>
  <c r="F26" i="2"/>
  <c r="E26" i="2"/>
  <c r="I25" i="2"/>
  <c r="H25" i="2"/>
  <c r="G25" i="2"/>
  <c r="F25" i="2"/>
  <c r="E25" i="2"/>
  <c r="I24" i="2"/>
  <c r="H24" i="2"/>
  <c r="H13" i="2" s="1"/>
  <c r="G24" i="2"/>
  <c r="F24" i="2"/>
  <c r="E24" i="2"/>
  <c r="I23" i="2"/>
  <c r="H23" i="2"/>
  <c r="G23" i="2"/>
  <c r="F23" i="2"/>
  <c r="E23" i="2"/>
  <c r="I22" i="2"/>
  <c r="H22" i="2"/>
  <c r="G22" i="2"/>
  <c r="F22" i="2"/>
  <c r="E22" i="2"/>
  <c r="I21" i="2"/>
  <c r="H21" i="2"/>
  <c r="G21" i="2"/>
  <c r="F21" i="2"/>
  <c r="E21" i="2"/>
  <c r="I20" i="2"/>
  <c r="I9" i="2" s="1"/>
  <c r="H20" i="2"/>
  <c r="H9" i="2" s="1"/>
  <c r="G20" i="2"/>
  <c r="F20" i="2"/>
  <c r="E20" i="2"/>
  <c r="E9" i="2" s="1"/>
  <c r="I19" i="2"/>
  <c r="H19" i="2"/>
  <c r="G19" i="2"/>
  <c r="F19" i="2"/>
  <c r="E19" i="2"/>
  <c r="I18" i="2"/>
  <c r="H18" i="2"/>
  <c r="G18" i="2"/>
  <c r="F18" i="2"/>
  <c r="E18" i="2"/>
  <c r="C17" i="2"/>
  <c r="I3" i="2"/>
  <c r="D36" i="1"/>
  <c r="D35" i="1"/>
  <c r="D34" i="1"/>
  <c r="D33" i="1"/>
  <c r="D32" i="1"/>
  <c r="D31" i="1"/>
  <c r="D30" i="1"/>
  <c r="D29" i="1"/>
  <c r="D28" i="1"/>
  <c r="I27" i="1"/>
  <c r="H27" i="1"/>
  <c r="G27" i="1"/>
  <c r="F27" i="1"/>
  <c r="E27" i="1"/>
  <c r="C27" i="1"/>
  <c r="D26" i="1"/>
  <c r="D25" i="1"/>
  <c r="D24" i="1"/>
  <c r="D23" i="1"/>
  <c r="D22" i="1"/>
  <c r="D21" i="1"/>
  <c r="D20" i="1"/>
  <c r="D19" i="1"/>
  <c r="D18" i="1"/>
  <c r="I17" i="1"/>
  <c r="H17" i="1"/>
  <c r="G17" i="1"/>
  <c r="F17" i="1"/>
  <c r="E17" i="1"/>
  <c r="C17" i="1"/>
  <c r="I15" i="1"/>
  <c r="H15" i="1"/>
  <c r="G15" i="1"/>
  <c r="F15" i="1"/>
  <c r="D15" i="1" s="1"/>
  <c r="E15" i="1"/>
  <c r="C15" i="1"/>
  <c r="I14" i="1"/>
  <c r="H14" i="1"/>
  <c r="G14" i="1"/>
  <c r="F14" i="1"/>
  <c r="E14" i="1"/>
  <c r="C14" i="1"/>
  <c r="I13" i="1"/>
  <c r="H13" i="1"/>
  <c r="G13" i="1"/>
  <c r="F13" i="1"/>
  <c r="D13" i="1" s="1"/>
  <c r="E13" i="1"/>
  <c r="C13" i="1"/>
  <c r="I12" i="1"/>
  <c r="H12" i="1"/>
  <c r="G12" i="1"/>
  <c r="F12" i="1"/>
  <c r="E12" i="1"/>
  <c r="D12" i="1" s="1"/>
  <c r="C12" i="1"/>
  <c r="I11" i="1"/>
  <c r="H11" i="1"/>
  <c r="G11" i="1"/>
  <c r="F11" i="1"/>
  <c r="E11" i="1"/>
  <c r="C11" i="1"/>
  <c r="I10" i="1"/>
  <c r="H10" i="1"/>
  <c r="G10" i="1"/>
  <c r="F10" i="1"/>
  <c r="E10" i="1"/>
  <c r="D10" i="1" s="1"/>
  <c r="C10" i="1"/>
  <c r="I9" i="1"/>
  <c r="H9" i="1"/>
  <c r="G9" i="1"/>
  <c r="F9" i="1"/>
  <c r="E9" i="1"/>
  <c r="C9" i="1"/>
  <c r="I8" i="1"/>
  <c r="H8" i="1"/>
  <c r="G8" i="1"/>
  <c r="F8" i="1"/>
  <c r="E8" i="1"/>
  <c r="D8" i="1" s="1"/>
  <c r="C8" i="1"/>
  <c r="I7" i="1"/>
  <c r="H7" i="1"/>
  <c r="G7" i="1"/>
  <c r="F7" i="1"/>
  <c r="E7" i="1"/>
  <c r="E6" i="1" s="1"/>
  <c r="C7" i="1"/>
  <c r="I6" i="1"/>
  <c r="H6" i="1" l="1"/>
  <c r="D9" i="1"/>
  <c r="D14" i="1"/>
  <c r="G6" i="1"/>
  <c r="D27" i="1"/>
  <c r="D27" i="3"/>
  <c r="D6" i="4"/>
  <c r="D6" i="5"/>
  <c r="D7" i="1"/>
  <c r="C6" i="1"/>
  <c r="D11" i="1"/>
  <c r="D17" i="1"/>
  <c r="I14" i="2"/>
  <c r="H11" i="2"/>
  <c r="H15" i="2"/>
  <c r="H10" i="2"/>
  <c r="I8" i="2"/>
  <c r="I12" i="2"/>
  <c r="G11" i="2"/>
  <c r="G15" i="2"/>
  <c r="D31" i="2"/>
  <c r="D35" i="2"/>
  <c r="D36" i="2"/>
  <c r="H27" i="2"/>
  <c r="F9" i="2"/>
  <c r="E17" i="2"/>
  <c r="F14" i="2"/>
  <c r="F17" i="2"/>
  <c r="I17" i="2"/>
  <c r="G10" i="2"/>
  <c r="G14" i="2"/>
  <c r="G27" i="2"/>
  <c r="E13" i="2"/>
  <c r="I13" i="2"/>
  <c r="H7" i="2"/>
  <c r="I15" i="2"/>
  <c r="D10" i="3"/>
  <c r="D19" i="2"/>
  <c r="D23" i="2"/>
  <c r="D30" i="2"/>
  <c r="H12" i="2"/>
  <c r="H17" i="3"/>
  <c r="D25" i="3"/>
  <c r="F13" i="2"/>
  <c r="F11" i="2"/>
  <c r="F17" i="3"/>
  <c r="E12" i="2"/>
  <c r="G7" i="2"/>
  <c r="C27" i="2"/>
  <c r="D29" i="2"/>
  <c r="D34" i="2"/>
  <c r="H14" i="2"/>
  <c r="F15" i="2"/>
  <c r="D8" i="3"/>
  <c r="G17" i="3"/>
  <c r="D20" i="3"/>
  <c r="D24" i="3"/>
  <c r="H17" i="2"/>
  <c r="D21" i="2"/>
  <c r="I10" i="2"/>
  <c r="D25" i="2"/>
  <c r="D28" i="2"/>
  <c r="I27" i="2"/>
  <c r="G8" i="2"/>
  <c r="D33" i="2"/>
  <c r="H9" i="3"/>
  <c r="H6" i="3" s="1"/>
  <c r="D12" i="3"/>
  <c r="D19" i="3"/>
  <c r="D23" i="3"/>
  <c r="E8" i="2"/>
  <c r="D20" i="2"/>
  <c r="F10" i="2"/>
  <c r="D24" i="2"/>
  <c r="F27" i="2"/>
  <c r="H8" i="2"/>
  <c r="D32" i="2"/>
  <c r="I11" i="2"/>
  <c r="G12" i="2"/>
  <c r="F7" i="3"/>
  <c r="F6" i="3" s="1"/>
  <c r="D18" i="3"/>
  <c r="I6" i="3"/>
  <c r="D22" i="3"/>
  <c r="D26" i="3"/>
  <c r="E13" i="3"/>
  <c r="D13" i="3" s="1"/>
  <c r="D21" i="3"/>
  <c r="G14" i="3"/>
  <c r="G6" i="3" s="1"/>
  <c r="E17" i="3"/>
  <c r="I17" i="3"/>
  <c r="E9" i="3"/>
  <c r="E7" i="3"/>
  <c r="E11" i="3"/>
  <c r="D11" i="3" s="1"/>
  <c r="E15" i="3"/>
  <c r="D15" i="3" s="1"/>
  <c r="E7" i="2"/>
  <c r="I7" i="2"/>
  <c r="F8" i="2"/>
  <c r="G9" i="2"/>
  <c r="E11" i="2"/>
  <c r="F12" i="2"/>
  <c r="G13" i="2"/>
  <c r="E15" i="2"/>
  <c r="D18" i="2"/>
  <c r="D22" i="2"/>
  <c r="D26" i="2"/>
  <c r="E27" i="2"/>
  <c r="F7" i="2"/>
  <c r="E10" i="2"/>
  <c r="E14" i="2"/>
  <c r="G17" i="2"/>
  <c r="C7" i="2"/>
  <c r="C6" i="2" s="1"/>
  <c r="F6" i="1"/>
  <c r="D9" i="3" l="1"/>
  <c r="D6" i="1"/>
  <c r="H6" i="2"/>
  <c r="D17" i="3"/>
  <c r="D8" i="2"/>
  <c r="D13" i="2"/>
  <c r="D12" i="2"/>
  <c r="I6" i="2"/>
  <c r="D14" i="2"/>
  <c r="D27" i="2"/>
  <c r="D10" i="2"/>
  <c r="D11" i="2"/>
  <c r="D15" i="2"/>
  <c r="G6" i="2"/>
  <c r="D14" i="3"/>
  <c r="D7" i="3"/>
  <c r="E6" i="3"/>
  <c r="F6" i="2"/>
  <c r="D17" i="2"/>
  <c r="E6" i="2"/>
  <c r="D7" i="2"/>
  <c r="D9" i="2"/>
  <c r="D6" i="3" l="1"/>
  <c r="D6" i="2"/>
</calcChain>
</file>

<file path=xl/sharedStrings.xml><?xml version="1.0" encoding="utf-8"?>
<sst xmlns="http://schemas.openxmlformats.org/spreadsheetml/2006/main" count="470" uniqueCount="223">
  <si>
    <t>6　が　ん　検　診</t>
    <rPh sb="6" eb="7">
      <t>ケン</t>
    </rPh>
    <rPh sb="8" eb="9">
      <t>ミ</t>
    </rPh>
    <phoneticPr fontId="3"/>
  </si>
  <si>
    <t>　（1）　胃 が ん 検 診</t>
    <rPh sb="5" eb="6">
      <t>イ</t>
    </rPh>
    <rPh sb="11" eb="12">
      <t>ケン</t>
    </rPh>
    <rPh sb="13" eb="14">
      <t>ミ</t>
    </rPh>
    <phoneticPr fontId="3"/>
  </si>
  <si>
    <t>平成28年度</t>
    <phoneticPr fontId="3"/>
  </si>
  <si>
    <t>区　　　　分</t>
    <rPh sb="0" eb="1">
      <t>ク</t>
    </rPh>
    <rPh sb="5" eb="6">
      <t>ブン</t>
    </rPh>
    <phoneticPr fontId="3"/>
  </si>
  <si>
    <t>受診者</t>
    <rPh sb="0" eb="2">
      <t>ジュシン</t>
    </rPh>
    <rPh sb="2" eb="3">
      <t>シャ</t>
    </rPh>
    <phoneticPr fontId="3"/>
  </si>
  <si>
    <t>要精密検査者</t>
    <rPh sb="0" eb="1">
      <t>ヨウ</t>
    </rPh>
    <rPh sb="1" eb="3">
      <t>セイミツ</t>
    </rPh>
    <rPh sb="3" eb="5">
      <t>ケンサ</t>
    </rPh>
    <rPh sb="5" eb="6">
      <t>モノ</t>
    </rPh>
    <phoneticPr fontId="3"/>
  </si>
  <si>
    <t>総　　数</t>
    <rPh sb="0" eb="1">
      <t>フサ</t>
    </rPh>
    <rPh sb="3" eb="4">
      <t>カズ</t>
    </rPh>
    <phoneticPr fontId="3"/>
  </si>
  <si>
    <t>異常認めず</t>
    <rPh sb="0" eb="2">
      <t>イジョウ</t>
    </rPh>
    <rPh sb="2" eb="3">
      <t>ミト</t>
    </rPh>
    <phoneticPr fontId="3"/>
  </si>
  <si>
    <t>が   ん   で
あ っ た 者</t>
    <rPh sb="16" eb="17">
      <t>モノ</t>
    </rPh>
    <phoneticPr fontId="3"/>
  </si>
  <si>
    <t>が ん の 疑 い
の  あ  る  者</t>
    <rPh sb="6" eb="7">
      <t>ウタガ</t>
    </rPh>
    <rPh sb="19" eb="20">
      <t>モノ</t>
    </rPh>
    <phoneticPr fontId="3"/>
  </si>
  <si>
    <t>がん以外の
疾   患   で
あ っ た 者</t>
    <rPh sb="2" eb="4">
      <t>イガイ</t>
    </rPh>
    <rPh sb="6" eb="7">
      <t>シツ</t>
    </rPh>
    <rPh sb="10" eb="11">
      <t>ワズラ</t>
    </rPh>
    <rPh sb="22" eb="23">
      <t>モノ</t>
    </rPh>
    <phoneticPr fontId="3"/>
  </si>
  <si>
    <t>未把握</t>
    <rPh sb="0" eb="1">
      <t>ミ</t>
    </rPh>
    <rPh sb="1" eb="3">
      <t>ハアク</t>
    </rPh>
    <phoneticPr fontId="3"/>
  </si>
  <si>
    <t>総　　　　　数</t>
    <rPh sb="0" eb="1">
      <t>ソウ</t>
    </rPh>
    <rPh sb="6" eb="7">
      <t>スウ</t>
    </rPh>
    <phoneticPr fontId="3"/>
  </si>
  <si>
    <t>40歳～44歳</t>
    <rPh sb="2" eb="3">
      <t>サイ</t>
    </rPh>
    <rPh sb="6" eb="7">
      <t>サイ</t>
    </rPh>
    <phoneticPr fontId="3"/>
  </si>
  <si>
    <t>45　 ～49</t>
    <phoneticPr fontId="3"/>
  </si>
  <si>
    <t>50　 ～54</t>
    <phoneticPr fontId="3"/>
  </si>
  <si>
    <t>55　 ～59</t>
    <phoneticPr fontId="3"/>
  </si>
  <si>
    <t>60　 ～64</t>
    <phoneticPr fontId="3"/>
  </si>
  <si>
    <t>65　 ～69</t>
    <phoneticPr fontId="3"/>
  </si>
  <si>
    <t>70　 ～74</t>
    <phoneticPr fontId="3"/>
  </si>
  <si>
    <t>75　 ～79</t>
    <phoneticPr fontId="3"/>
  </si>
  <si>
    <t>80歳以上</t>
    <rPh sb="3" eb="5">
      <t>イジョウ</t>
    </rPh>
    <phoneticPr fontId="3"/>
  </si>
  <si>
    <t>　　　　　男</t>
    <rPh sb="5" eb="6">
      <t>オトコ</t>
    </rPh>
    <phoneticPr fontId="3"/>
  </si>
  <si>
    <t>　　　　　女</t>
    <rPh sb="5" eb="6">
      <t>オンナ</t>
    </rPh>
    <phoneticPr fontId="3"/>
  </si>
  <si>
    <t>資料　保健所健康企画課</t>
    <rPh sb="0" eb="2">
      <t>シリョウ</t>
    </rPh>
    <rPh sb="3" eb="11">
      <t>ホケンジョ</t>
    </rPh>
    <phoneticPr fontId="3"/>
  </si>
  <si>
    <t>　（2）　大腸がん検診</t>
    <rPh sb="5" eb="7">
      <t>ダイチョウ</t>
    </rPh>
    <rPh sb="9" eb="11">
      <t>ケンシン</t>
    </rPh>
    <phoneticPr fontId="3"/>
  </si>
  <si>
    <t>45　 ～49</t>
    <phoneticPr fontId="3"/>
  </si>
  <si>
    <t>50　 ～54</t>
    <phoneticPr fontId="3"/>
  </si>
  <si>
    <t>55　 ～59</t>
    <phoneticPr fontId="3"/>
  </si>
  <si>
    <t>60　 ～64</t>
    <phoneticPr fontId="3"/>
  </si>
  <si>
    <t>65　 ～69</t>
    <phoneticPr fontId="3"/>
  </si>
  <si>
    <t>70　 ～74</t>
    <phoneticPr fontId="3"/>
  </si>
  <si>
    <t>75　 ～79</t>
    <phoneticPr fontId="3"/>
  </si>
  <si>
    <t>50　 ～54</t>
    <phoneticPr fontId="3"/>
  </si>
  <si>
    <t>60　 ～64</t>
    <phoneticPr fontId="3"/>
  </si>
  <si>
    <t>65　 ～69</t>
    <phoneticPr fontId="3"/>
  </si>
  <si>
    <t>70　 ～74</t>
    <phoneticPr fontId="3"/>
  </si>
  <si>
    <t>75　 ～79</t>
    <phoneticPr fontId="3"/>
  </si>
  <si>
    <t>　（3）　肺 が ん 検 診</t>
    <rPh sb="5" eb="6">
      <t>ハイ</t>
    </rPh>
    <rPh sb="11" eb="12">
      <t>ケン</t>
    </rPh>
    <rPh sb="13" eb="14">
      <t>ミ</t>
    </rPh>
    <phoneticPr fontId="3"/>
  </si>
  <si>
    <t>50　 ～54</t>
    <phoneticPr fontId="3"/>
  </si>
  <si>
    <t>55　 ～59</t>
    <phoneticPr fontId="3"/>
  </si>
  <si>
    <t>45　 ～49</t>
    <phoneticPr fontId="3"/>
  </si>
  <si>
    <t>55　 ～59</t>
    <phoneticPr fontId="3"/>
  </si>
  <si>
    <t>　（4）　子宮がん検診</t>
    <rPh sb="5" eb="7">
      <t>シキュウ</t>
    </rPh>
    <rPh sb="9" eb="11">
      <t>ケンシン</t>
    </rPh>
    <phoneticPr fontId="3"/>
  </si>
  <si>
    <t>区分</t>
    <rPh sb="0" eb="1">
      <t>ク</t>
    </rPh>
    <rPh sb="1" eb="2">
      <t>ブン</t>
    </rPh>
    <phoneticPr fontId="3"/>
  </si>
  <si>
    <t>頸　　　　　部</t>
    <rPh sb="0" eb="1">
      <t>ケイ</t>
    </rPh>
    <phoneticPr fontId="3"/>
  </si>
  <si>
    <t>20歳～24歳</t>
    <rPh sb="2" eb="3">
      <t>サイ</t>
    </rPh>
    <rPh sb="6" eb="7">
      <t>サイ</t>
    </rPh>
    <phoneticPr fontId="3"/>
  </si>
  <si>
    <t>25　 ～29</t>
    <phoneticPr fontId="3"/>
  </si>
  <si>
    <t>30　 ～34</t>
    <phoneticPr fontId="3"/>
  </si>
  <si>
    <t>35　 ～39</t>
    <phoneticPr fontId="3"/>
  </si>
  <si>
    <t>40　 ～44</t>
    <phoneticPr fontId="3"/>
  </si>
  <si>
    <t>80歳以上</t>
    <rPh sb="2" eb="3">
      <t>サイ</t>
    </rPh>
    <rPh sb="3" eb="5">
      <t>イジョウ</t>
    </rPh>
    <phoneticPr fontId="3"/>
  </si>
  <si>
    <t>※子宮頸がん検診無料クーポン券事業の受診者を含む。</t>
    <rPh sb="1" eb="3">
      <t>シキュウ</t>
    </rPh>
    <rPh sb="3" eb="4">
      <t>ケイ</t>
    </rPh>
    <rPh sb="6" eb="8">
      <t>ケンシン</t>
    </rPh>
    <rPh sb="8" eb="10">
      <t>ムリョウ</t>
    </rPh>
    <rPh sb="14" eb="15">
      <t>ケン</t>
    </rPh>
    <rPh sb="15" eb="17">
      <t>ジギョウ</t>
    </rPh>
    <rPh sb="18" eb="21">
      <t>ジュシンシャ</t>
    </rPh>
    <rPh sb="22" eb="23">
      <t>フク</t>
    </rPh>
    <phoneticPr fontId="3"/>
  </si>
  <si>
    <t>　（5）　乳 が ん 検 診</t>
    <rPh sb="5" eb="6">
      <t>ニュウ</t>
    </rPh>
    <rPh sb="11" eb="12">
      <t>ケン</t>
    </rPh>
    <rPh sb="13" eb="14">
      <t>ミ</t>
    </rPh>
    <phoneticPr fontId="3"/>
  </si>
  <si>
    <t>80歳以上</t>
  </si>
  <si>
    <t>※乳がん検診無料クーポン券事業の受診者を含む。</t>
    <rPh sb="1" eb="2">
      <t>ニュウ</t>
    </rPh>
    <rPh sb="4" eb="6">
      <t>ケンシン</t>
    </rPh>
    <rPh sb="6" eb="8">
      <t>ムリョウ</t>
    </rPh>
    <rPh sb="12" eb="13">
      <t>ケン</t>
    </rPh>
    <rPh sb="13" eb="15">
      <t>ジギョウ</t>
    </rPh>
    <rPh sb="16" eb="19">
      <t>ジュシンシャ</t>
    </rPh>
    <rPh sb="20" eb="21">
      <t>フク</t>
    </rPh>
    <phoneticPr fontId="3"/>
  </si>
  <si>
    <t>7　健康度測定（中央健康づくりセンター実施）</t>
    <rPh sb="2" eb="5">
      <t>ケンコウド</t>
    </rPh>
    <rPh sb="5" eb="7">
      <t>ソクテイ</t>
    </rPh>
    <rPh sb="8" eb="10">
      <t>チュウオウ</t>
    </rPh>
    <rPh sb="10" eb="12">
      <t>ケンコウ</t>
    </rPh>
    <rPh sb="19" eb="21">
      <t>ジッシ</t>
    </rPh>
    <phoneticPr fontId="3"/>
  </si>
  <si>
    <t xml:space="preserve">  （1）　一般コース受診者数</t>
    <rPh sb="6" eb="8">
      <t>イッパン</t>
    </rPh>
    <rPh sb="11" eb="13">
      <t>ジュシン</t>
    </rPh>
    <rPh sb="13" eb="14">
      <t>シャ</t>
    </rPh>
    <rPh sb="14" eb="15">
      <t>スウ</t>
    </rPh>
    <phoneticPr fontId="3"/>
  </si>
  <si>
    <t>平成28年度</t>
    <rPh sb="0" eb="2">
      <t>ヘイセイ</t>
    </rPh>
    <rPh sb="4" eb="6">
      <t>ネンド</t>
    </rPh>
    <phoneticPr fontId="3"/>
  </si>
  <si>
    <t>区分</t>
    <rPh sb="0" eb="2">
      <t>クブン</t>
    </rPh>
    <phoneticPr fontId="3"/>
  </si>
  <si>
    <t>総　　数</t>
    <rPh sb="0" eb="1">
      <t>ソウ</t>
    </rPh>
    <rPh sb="3" eb="4">
      <t>スウ</t>
    </rPh>
    <phoneticPr fontId="3"/>
  </si>
  <si>
    <t>20歳未満</t>
    <rPh sb="2" eb="5">
      <t>サイミマン</t>
    </rPh>
    <phoneticPr fontId="3"/>
  </si>
  <si>
    <t>20～29</t>
    <phoneticPr fontId="3"/>
  </si>
  <si>
    <t>30～39</t>
    <phoneticPr fontId="3"/>
  </si>
  <si>
    <t>40～49</t>
    <phoneticPr fontId="3"/>
  </si>
  <si>
    <t>50～59</t>
    <phoneticPr fontId="3"/>
  </si>
  <si>
    <t>60～69</t>
    <phoneticPr fontId="3"/>
  </si>
  <si>
    <t>70歳以上</t>
    <rPh sb="2" eb="5">
      <t>サイイジョウ</t>
    </rPh>
    <phoneticPr fontId="3"/>
  </si>
  <si>
    <t>実施回数</t>
    <rPh sb="0" eb="2">
      <t>ジッシ</t>
    </rPh>
    <rPh sb="2" eb="4">
      <t>カイスウ</t>
    </rPh>
    <phoneticPr fontId="3"/>
  </si>
  <si>
    <t>総数</t>
    <rPh sb="0" eb="1">
      <t>ソウ</t>
    </rPh>
    <rPh sb="1" eb="2">
      <t>スウ</t>
    </rPh>
    <phoneticPr fontId="3"/>
  </si>
  <si>
    <t>男</t>
    <rPh sb="0" eb="1">
      <t>オトコ</t>
    </rPh>
    <phoneticPr fontId="3"/>
  </si>
  <si>
    <t>女</t>
    <rPh sb="0" eb="1">
      <t>オンナ</t>
    </rPh>
    <phoneticPr fontId="3"/>
  </si>
  <si>
    <t xml:space="preserve">  （2）　簡易コース受診者数</t>
    <rPh sb="6" eb="8">
      <t>カンイ</t>
    </rPh>
    <rPh sb="11" eb="13">
      <t>ジュシン</t>
    </rPh>
    <rPh sb="13" eb="14">
      <t>シャ</t>
    </rPh>
    <rPh sb="14" eb="15">
      <t>スウ</t>
    </rPh>
    <phoneticPr fontId="3"/>
  </si>
  <si>
    <t>（簡易コース＋特定簡易コース）</t>
    <rPh sb="1" eb="3">
      <t>カンイ</t>
    </rPh>
    <rPh sb="7" eb="9">
      <t>トクテイ</t>
    </rPh>
    <rPh sb="9" eb="11">
      <t>カンイ</t>
    </rPh>
    <phoneticPr fontId="3"/>
  </si>
  <si>
    <t>総　　数</t>
  </si>
  <si>
    <t>20歳未満</t>
  </si>
  <si>
    <t>20～29</t>
  </si>
  <si>
    <t>30～39</t>
  </si>
  <si>
    <t>40～49</t>
  </si>
  <si>
    <t>50～59</t>
  </si>
  <si>
    <t>60～69</t>
  </si>
  <si>
    <t>70歳以上</t>
  </si>
  <si>
    <t xml:space="preserve">  （2-1）　簡易コース受診者数</t>
    <rPh sb="8" eb="10">
      <t>カンイ</t>
    </rPh>
    <rPh sb="13" eb="15">
      <t>ジュシン</t>
    </rPh>
    <rPh sb="15" eb="16">
      <t>シャ</t>
    </rPh>
    <rPh sb="16" eb="17">
      <t>スウ</t>
    </rPh>
    <phoneticPr fontId="3"/>
  </si>
  <si>
    <t xml:space="preserve">  （2-2）　特定簡易コース受診者数</t>
    <rPh sb="8" eb="10">
      <t>トクテイ</t>
    </rPh>
    <rPh sb="10" eb="12">
      <t>カンイ</t>
    </rPh>
    <rPh sb="15" eb="17">
      <t>ジュシン</t>
    </rPh>
    <rPh sb="17" eb="18">
      <t>シャ</t>
    </rPh>
    <rPh sb="18" eb="19">
      <t>スウ</t>
    </rPh>
    <phoneticPr fontId="3"/>
  </si>
  <si>
    <t xml:space="preserve">  （3）　体力測定受診者数</t>
    <rPh sb="6" eb="8">
      <t>タイリョク</t>
    </rPh>
    <rPh sb="8" eb="10">
      <t>ソクテイ</t>
    </rPh>
    <rPh sb="10" eb="12">
      <t>ジュシン</t>
    </rPh>
    <rPh sb="12" eb="13">
      <t>シャ</t>
    </rPh>
    <rPh sb="13" eb="14">
      <t>スウ</t>
    </rPh>
    <phoneticPr fontId="3"/>
  </si>
  <si>
    <t>8　女性のフレッシュ健診（中央健康づくりセンター実施）</t>
    <rPh sb="2" eb="4">
      <t>ジョセイ</t>
    </rPh>
    <rPh sb="10" eb="12">
      <t>ケンシン</t>
    </rPh>
    <rPh sb="13" eb="15">
      <t>チュウオウ</t>
    </rPh>
    <rPh sb="15" eb="17">
      <t>ケンコウ</t>
    </rPh>
    <rPh sb="24" eb="26">
      <t>ジッシ</t>
    </rPh>
    <phoneticPr fontId="3"/>
  </si>
  <si>
    <t>平成28年度</t>
    <phoneticPr fontId="3"/>
  </si>
  <si>
    <t>区　　　分</t>
    <rPh sb="0" eb="5">
      <t>クブン</t>
    </rPh>
    <phoneticPr fontId="3"/>
  </si>
  <si>
    <t>18 ・ 19歳</t>
    <rPh sb="7" eb="8">
      <t>サイ</t>
    </rPh>
    <phoneticPr fontId="3"/>
  </si>
  <si>
    <t>総　　　　数</t>
    <rPh sb="0" eb="6">
      <t>ソウスウ</t>
    </rPh>
    <phoneticPr fontId="3"/>
  </si>
  <si>
    <t>＊　本事業は、18歳以上39歳以下の女性を対象としている。</t>
    <rPh sb="2" eb="3">
      <t>ホン</t>
    </rPh>
    <rPh sb="3" eb="5">
      <t>ジギョウ</t>
    </rPh>
    <rPh sb="9" eb="10">
      <t>サイ</t>
    </rPh>
    <rPh sb="10" eb="12">
      <t>イジョウ</t>
    </rPh>
    <rPh sb="14" eb="15">
      <t>サイ</t>
    </rPh>
    <rPh sb="15" eb="17">
      <t>イカ</t>
    </rPh>
    <rPh sb="18" eb="20">
      <t>ジョセイ</t>
    </rPh>
    <rPh sb="21" eb="23">
      <t>タイショウ</t>
    </rPh>
    <phoneticPr fontId="3"/>
  </si>
  <si>
    <t>9　運動指導事業（健康づくりセンター利用者数）</t>
    <rPh sb="2" eb="4">
      <t>ウンドウ</t>
    </rPh>
    <rPh sb="4" eb="6">
      <t>シドウ</t>
    </rPh>
    <rPh sb="6" eb="8">
      <t>ジギョウ</t>
    </rPh>
    <rPh sb="9" eb="11">
      <t>ケンコウ</t>
    </rPh>
    <rPh sb="18" eb="20">
      <t>リヨウ</t>
    </rPh>
    <rPh sb="20" eb="21">
      <t>シャ</t>
    </rPh>
    <rPh sb="21" eb="22">
      <t>スウ</t>
    </rPh>
    <phoneticPr fontId="3"/>
  </si>
  <si>
    <t>平成28年度</t>
    <phoneticPr fontId="3"/>
  </si>
  <si>
    <t>中央健康づくりセンター</t>
  </si>
  <si>
    <t>東健康づくりセンター</t>
  </si>
  <si>
    <t>西健康づくりセンター</t>
    <rPh sb="0" eb="1">
      <t>ニシ</t>
    </rPh>
    <phoneticPr fontId="3"/>
  </si>
  <si>
    <t>一般利用者</t>
    <rPh sb="0" eb="2">
      <t>イッパン</t>
    </rPh>
    <rPh sb="2" eb="5">
      <t>リヨウシャ</t>
    </rPh>
    <phoneticPr fontId="3"/>
  </si>
  <si>
    <t>(再掲)　自由参加プログラム参加者</t>
    <rPh sb="1" eb="2">
      <t>サイ</t>
    </rPh>
    <rPh sb="2" eb="3">
      <t>ケイジ</t>
    </rPh>
    <rPh sb="5" eb="7">
      <t>ジユウ</t>
    </rPh>
    <rPh sb="7" eb="9">
      <t>サンカ</t>
    </rPh>
    <rPh sb="14" eb="16">
      <t>サンカ</t>
    </rPh>
    <rPh sb="16" eb="17">
      <t>モノ</t>
    </rPh>
    <phoneticPr fontId="3"/>
  </si>
  <si>
    <t>運動教室</t>
    <rPh sb="0" eb="2">
      <t>ウンドウ</t>
    </rPh>
    <rPh sb="2" eb="4">
      <t>キョウシツ</t>
    </rPh>
    <phoneticPr fontId="3"/>
  </si>
  <si>
    <t>その他</t>
    <rPh sb="2" eb="3">
      <t>タ</t>
    </rPh>
    <phoneticPr fontId="3"/>
  </si>
  <si>
    <t>§6　成人保健</t>
    <rPh sb="3" eb="5">
      <t>セイジン</t>
    </rPh>
    <rPh sb="5" eb="7">
      <t>ホケン</t>
    </rPh>
    <phoneticPr fontId="3"/>
  </si>
  <si>
    <t>1　健　康　教　育</t>
    <rPh sb="2" eb="3">
      <t>ケン</t>
    </rPh>
    <rPh sb="4" eb="5">
      <t>ヤスシ</t>
    </rPh>
    <rPh sb="6" eb="7">
      <t>キョウ</t>
    </rPh>
    <rPh sb="8" eb="9">
      <t>イク</t>
    </rPh>
    <phoneticPr fontId="3"/>
  </si>
  <si>
    <t xml:space="preserve">  (1)　集団健康教育の実施状況</t>
    <rPh sb="6" eb="8">
      <t>シュウダン</t>
    </rPh>
    <rPh sb="8" eb="10">
      <t>ケンコウ</t>
    </rPh>
    <rPh sb="10" eb="12">
      <t>キョウイク</t>
    </rPh>
    <rPh sb="13" eb="15">
      <t>ジッシ</t>
    </rPh>
    <rPh sb="15" eb="17">
      <t>ジョウキョウ</t>
    </rPh>
    <phoneticPr fontId="3"/>
  </si>
  <si>
    <t>平成28年度</t>
    <phoneticPr fontId="3"/>
  </si>
  <si>
    <t>区　　　　　分</t>
    <rPh sb="0" eb="1">
      <t>ク</t>
    </rPh>
    <rPh sb="6" eb="7">
      <t>ブン</t>
    </rPh>
    <phoneticPr fontId="3"/>
  </si>
  <si>
    <t>開催
回数</t>
    <rPh sb="0" eb="1">
      <t>カイ</t>
    </rPh>
    <rPh sb="1" eb="2">
      <t>モヨオ</t>
    </rPh>
    <rPh sb="3" eb="4">
      <t>カイ</t>
    </rPh>
    <rPh sb="4" eb="5">
      <t>カズ</t>
    </rPh>
    <phoneticPr fontId="3"/>
  </si>
  <si>
    <t>参   加
延人員</t>
    <rPh sb="0" eb="1">
      <t>サン</t>
    </rPh>
    <rPh sb="4" eb="5">
      <t>クワ</t>
    </rPh>
    <rPh sb="6" eb="9">
      <t>ノベジンイン</t>
    </rPh>
    <phoneticPr fontId="3"/>
  </si>
  <si>
    <t>従事者延人員</t>
    <rPh sb="0" eb="3">
      <t>ジュウジシャ</t>
    </rPh>
    <rPh sb="3" eb="4">
      <t>ノ</t>
    </rPh>
    <rPh sb="4" eb="6">
      <t>ジンイン</t>
    </rPh>
    <phoneticPr fontId="3"/>
  </si>
  <si>
    <t>医　　師</t>
    <rPh sb="0" eb="1">
      <t>イ</t>
    </rPh>
    <rPh sb="3" eb="4">
      <t>シ</t>
    </rPh>
    <phoneticPr fontId="3"/>
  </si>
  <si>
    <t>歯科医師</t>
    <rPh sb="0" eb="2">
      <t>シカ</t>
    </rPh>
    <rPh sb="2" eb="4">
      <t>イシ</t>
    </rPh>
    <phoneticPr fontId="3"/>
  </si>
  <si>
    <t>歯   科
衛生士</t>
    <rPh sb="0" eb="1">
      <t>ハ</t>
    </rPh>
    <rPh sb="4" eb="5">
      <t>カ</t>
    </rPh>
    <rPh sb="6" eb="9">
      <t>エイセイシ</t>
    </rPh>
    <phoneticPr fontId="3"/>
  </si>
  <si>
    <t>保健師</t>
    <rPh sb="0" eb="2">
      <t>ホケン</t>
    </rPh>
    <rPh sb="2" eb="3">
      <t>シ</t>
    </rPh>
    <phoneticPr fontId="3"/>
  </si>
  <si>
    <t>栄養士</t>
    <rPh sb="0" eb="2">
      <t>エイヨウ</t>
    </rPh>
    <rPh sb="2" eb="3">
      <t>シ</t>
    </rPh>
    <phoneticPr fontId="3"/>
  </si>
  <si>
    <t>その他</t>
    <rPh sb="0" eb="3">
      <t>ソノタ</t>
    </rPh>
    <phoneticPr fontId="3"/>
  </si>
  <si>
    <t>総　　　　　　　数</t>
    <rPh sb="0" eb="1">
      <t>ソウ</t>
    </rPh>
    <rPh sb="8" eb="9">
      <t>スウ</t>
    </rPh>
    <phoneticPr fontId="3"/>
  </si>
  <si>
    <t>一般健康教育</t>
    <rPh sb="0" eb="2">
      <t>イッパン</t>
    </rPh>
    <rPh sb="2" eb="4">
      <t>ケンコウ</t>
    </rPh>
    <rPh sb="4" eb="6">
      <t>キョウイク</t>
    </rPh>
    <phoneticPr fontId="3"/>
  </si>
  <si>
    <t>歯周疾患健康教育</t>
    <rPh sb="0" eb="1">
      <t>ハ</t>
    </rPh>
    <rPh sb="1" eb="2">
      <t>シュウ</t>
    </rPh>
    <rPh sb="2" eb="4">
      <t>シッカン</t>
    </rPh>
    <rPh sb="4" eb="6">
      <t>ケンコウ</t>
    </rPh>
    <rPh sb="6" eb="8">
      <t>キョウイク</t>
    </rPh>
    <phoneticPr fontId="3"/>
  </si>
  <si>
    <t>ロコモティブシンドローム
（運動器症候群）</t>
    <rPh sb="14" eb="16">
      <t>ウンドウ</t>
    </rPh>
    <rPh sb="16" eb="17">
      <t>キ</t>
    </rPh>
    <rPh sb="17" eb="20">
      <t>ショウコウグン</t>
    </rPh>
    <phoneticPr fontId="3"/>
  </si>
  <si>
    <t>慢性閉塞性肺疾患
（ C O P D )</t>
    <rPh sb="0" eb="2">
      <t>マンセイ</t>
    </rPh>
    <rPh sb="2" eb="5">
      <t>ヘイソクセイ</t>
    </rPh>
    <rPh sb="5" eb="6">
      <t>ハイ</t>
    </rPh>
    <rPh sb="6" eb="8">
      <t>シッカン</t>
    </rPh>
    <phoneticPr fontId="3"/>
  </si>
  <si>
    <t>病態別健康教育</t>
    <rPh sb="0" eb="2">
      <t>ビョウタイ</t>
    </rPh>
    <rPh sb="2" eb="3">
      <t>ベツ</t>
    </rPh>
    <rPh sb="3" eb="5">
      <t>ケンコウ</t>
    </rPh>
    <rPh sb="5" eb="7">
      <t>キョウイク</t>
    </rPh>
    <phoneticPr fontId="3"/>
  </si>
  <si>
    <t>薬健康教育</t>
    <rPh sb="0" eb="1">
      <t>クスリ</t>
    </rPh>
    <rPh sb="1" eb="3">
      <t>ケンコウ</t>
    </rPh>
    <rPh sb="3" eb="5">
      <t>キョウイク</t>
    </rPh>
    <phoneticPr fontId="3"/>
  </si>
  <si>
    <t xml:space="preserve">  (2)　一般健康教育の実施内訳</t>
    <rPh sb="6" eb="8">
      <t>イッパン</t>
    </rPh>
    <rPh sb="8" eb="10">
      <t>ケンコウ</t>
    </rPh>
    <rPh sb="10" eb="12">
      <t>キョウイク</t>
    </rPh>
    <rPh sb="13" eb="15">
      <t>ジッシ</t>
    </rPh>
    <rPh sb="15" eb="17">
      <t>ウチワケ</t>
    </rPh>
    <phoneticPr fontId="3"/>
  </si>
  <si>
    <t>平成28年度</t>
    <rPh sb="0" eb="2">
      <t>ヘイセイ</t>
    </rPh>
    <rPh sb="4" eb="5">
      <t>ネン</t>
    </rPh>
    <rPh sb="5" eb="6">
      <t>ド</t>
    </rPh>
    <phoneticPr fontId="3"/>
  </si>
  <si>
    <t>総数</t>
    <rPh sb="0" eb="2">
      <t>ソウスウ</t>
    </rPh>
    <phoneticPr fontId="3"/>
  </si>
  <si>
    <t>栄養・食生活</t>
    <rPh sb="0" eb="2">
      <t>エイヨウ</t>
    </rPh>
    <rPh sb="3" eb="6">
      <t>ショクセイカツ</t>
    </rPh>
    <phoneticPr fontId="3"/>
  </si>
  <si>
    <t>運動</t>
    <rPh sb="0" eb="2">
      <t>ウンドウ</t>
    </rPh>
    <phoneticPr fontId="3"/>
  </si>
  <si>
    <t>休養</t>
    <rPh sb="0" eb="2">
      <t>キュウヨウ</t>
    </rPh>
    <phoneticPr fontId="3"/>
  </si>
  <si>
    <t>たばこ</t>
    <phoneticPr fontId="3"/>
  </si>
  <si>
    <t>アルコール</t>
    <phoneticPr fontId="3"/>
  </si>
  <si>
    <t>歯の健康</t>
    <rPh sb="0" eb="1">
      <t>ハ</t>
    </rPh>
    <rPh sb="2" eb="4">
      <t>ケンコウ</t>
    </rPh>
    <phoneticPr fontId="3"/>
  </si>
  <si>
    <t>2　特定健診</t>
    <rPh sb="2" eb="4">
      <t>トクテイ</t>
    </rPh>
    <rPh sb="4" eb="6">
      <t>ケンシン</t>
    </rPh>
    <phoneticPr fontId="3"/>
  </si>
  <si>
    <t>区　　　　　　分</t>
    <rPh sb="0" eb="1">
      <t>ク</t>
    </rPh>
    <rPh sb="7" eb="8">
      <t>ブン</t>
    </rPh>
    <phoneticPr fontId="4"/>
  </si>
  <si>
    <t>総　　　　　　　　数</t>
    <rPh sb="0" eb="1">
      <t>ソウ</t>
    </rPh>
    <rPh sb="9" eb="10">
      <t>スウ</t>
    </rPh>
    <phoneticPr fontId="4"/>
  </si>
  <si>
    <t>40歳～49歳</t>
    <rPh sb="2" eb="3">
      <t>サイ</t>
    </rPh>
    <rPh sb="6" eb="7">
      <t>サイ</t>
    </rPh>
    <phoneticPr fontId="4"/>
  </si>
  <si>
    <t>50歳～59歳</t>
    <rPh sb="2" eb="3">
      <t>サイ</t>
    </rPh>
    <rPh sb="6" eb="7">
      <t>サイ</t>
    </rPh>
    <phoneticPr fontId="4"/>
  </si>
  <si>
    <t>60歳～69歳</t>
    <rPh sb="2" eb="3">
      <t>サイ</t>
    </rPh>
    <rPh sb="6" eb="7">
      <t>サイ</t>
    </rPh>
    <phoneticPr fontId="4"/>
  </si>
  <si>
    <t>70歳～74歳</t>
    <rPh sb="2" eb="3">
      <t>サイ</t>
    </rPh>
    <rPh sb="6" eb="7">
      <t>サイ</t>
    </rPh>
    <phoneticPr fontId="4"/>
  </si>
  <si>
    <t>男</t>
    <rPh sb="0" eb="1">
      <t>オトコ</t>
    </rPh>
    <phoneticPr fontId="4"/>
  </si>
  <si>
    <t>女</t>
    <rPh sb="0" eb="1">
      <t>オンナ</t>
    </rPh>
    <phoneticPr fontId="4"/>
  </si>
  <si>
    <t>特定健診</t>
    <rPh sb="0" eb="2">
      <t>トクテイ</t>
    </rPh>
    <rPh sb="2" eb="4">
      <t>ケンシン</t>
    </rPh>
    <phoneticPr fontId="4"/>
  </si>
  <si>
    <t>対象者数</t>
    <rPh sb="0" eb="3">
      <t>タイショウシャ</t>
    </rPh>
    <rPh sb="3" eb="4">
      <t>スウ</t>
    </rPh>
    <phoneticPr fontId="3"/>
  </si>
  <si>
    <t>対象者数</t>
    <rPh sb="0" eb="3">
      <t>タイショウシャ</t>
    </rPh>
    <rPh sb="3" eb="4">
      <t>スウ</t>
    </rPh>
    <phoneticPr fontId="4"/>
  </si>
  <si>
    <t>受診者数</t>
    <rPh sb="0" eb="3">
      <t>ジュシンシャ</t>
    </rPh>
    <rPh sb="3" eb="4">
      <t>スウ</t>
    </rPh>
    <phoneticPr fontId="3"/>
  </si>
  <si>
    <t>受診者数</t>
    <rPh sb="0" eb="3">
      <t>ジュシンシャ</t>
    </rPh>
    <rPh sb="3" eb="4">
      <t>スウ</t>
    </rPh>
    <phoneticPr fontId="4"/>
  </si>
  <si>
    <t>受診率</t>
    <rPh sb="0" eb="2">
      <t>ジュシン</t>
    </rPh>
    <rPh sb="2" eb="3">
      <t>リツ</t>
    </rPh>
    <phoneticPr fontId="4"/>
  </si>
  <si>
    <t>特定健診有所見状況（重複あり）</t>
    <rPh sb="0" eb="2">
      <t>トクテイ</t>
    </rPh>
    <rPh sb="2" eb="4">
      <t>ケンシン</t>
    </rPh>
    <rPh sb="4" eb="5">
      <t>ユウ</t>
    </rPh>
    <rPh sb="5" eb="7">
      <t>ショケン</t>
    </rPh>
    <rPh sb="7" eb="9">
      <t>ジョウキョウ</t>
    </rPh>
    <rPh sb="10" eb="12">
      <t>ジュウフク</t>
    </rPh>
    <phoneticPr fontId="4"/>
  </si>
  <si>
    <t>腹囲</t>
    <rPh sb="0" eb="2">
      <t>フクイ</t>
    </rPh>
    <phoneticPr fontId="4"/>
  </si>
  <si>
    <t>B M I</t>
    <phoneticPr fontId="4"/>
  </si>
  <si>
    <t>収縮期血圧</t>
    <rPh sb="0" eb="2">
      <t>シュウシュク</t>
    </rPh>
    <rPh sb="2" eb="3">
      <t>キ</t>
    </rPh>
    <rPh sb="3" eb="5">
      <t>ケツアツ</t>
    </rPh>
    <phoneticPr fontId="4"/>
  </si>
  <si>
    <t>拡張期血圧</t>
    <rPh sb="0" eb="3">
      <t>カクチョウキ</t>
    </rPh>
    <rPh sb="3" eb="5">
      <t>ケツアツ</t>
    </rPh>
    <phoneticPr fontId="4"/>
  </si>
  <si>
    <t>中性脂肪</t>
    <rPh sb="0" eb="2">
      <t>チュウセイ</t>
    </rPh>
    <rPh sb="2" eb="4">
      <t>シボウ</t>
    </rPh>
    <phoneticPr fontId="4"/>
  </si>
  <si>
    <t>ＨＤＬコレステロール</t>
    <phoneticPr fontId="4"/>
  </si>
  <si>
    <t>ＬＤＬコレステロール</t>
    <phoneticPr fontId="4"/>
  </si>
  <si>
    <t>空腹時血糖</t>
    <rPh sb="0" eb="2">
      <t>クウフク</t>
    </rPh>
    <rPh sb="2" eb="3">
      <t>ジ</t>
    </rPh>
    <rPh sb="3" eb="5">
      <t>ケットウ</t>
    </rPh>
    <phoneticPr fontId="4"/>
  </si>
  <si>
    <t>ヘモグロビンＡ１ｃ</t>
    <phoneticPr fontId="4"/>
  </si>
  <si>
    <t>ＡＳＴ（ＧＯＴ）</t>
    <phoneticPr fontId="4"/>
  </si>
  <si>
    <t>ＡＬＴ（ＧＰＴ）</t>
    <phoneticPr fontId="4"/>
  </si>
  <si>
    <t>γ-ＧＴ（γ-ＧＴＰ）</t>
    <phoneticPr fontId="4"/>
  </si>
  <si>
    <t>特定保健指導</t>
    <rPh sb="0" eb="2">
      <t>トクテイ</t>
    </rPh>
    <rPh sb="2" eb="4">
      <t>ホケン</t>
    </rPh>
    <rPh sb="4" eb="6">
      <t>シドウ</t>
    </rPh>
    <phoneticPr fontId="4"/>
  </si>
  <si>
    <t>積極的支援</t>
    <rPh sb="0" eb="3">
      <t>セッキョクテキ</t>
    </rPh>
    <rPh sb="3" eb="5">
      <t>シエン</t>
    </rPh>
    <phoneticPr fontId="4"/>
  </si>
  <si>
    <t>利用者数</t>
    <rPh sb="0" eb="2">
      <t>リヨウ</t>
    </rPh>
    <rPh sb="2" eb="3">
      <t>シャ</t>
    </rPh>
    <rPh sb="3" eb="4">
      <t>スウ</t>
    </rPh>
    <phoneticPr fontId="4"/>
  </si>
  <si>
    <t>利用率</t>
    <rPh sb="0" eb="2">
      <t>リヨウ</t>
    </rPh>
    <rPh sb="2" eb="3">
      <t>リツ</t>
    </rPh>
    <phoneticPr fontId="4"/>
  </si>
  <si>
    <t>動機付け支援</t>
    <rPh sb="0" eb="3">
      <t>ドウキヅ</t>
    </rPh>
    <rPh sb="4" eb="6">
      <t>シエン</t>
    </rPh>
    <phoneticPr fontId="4"/>
  </si>
  <si>
    <t>※　対象者数及び受診（利用）者数は実数ベース（途中加入、途中脱退者等を含む）</t>
    <rPh sb="2" eb="5">
      <t>タイショウシャ</t>
    </rPh>
    <rPh sb="5" eb="6">
      <t>カズ</t>
    </rPh>
    <rPh sb="6" eb="7">
      <t>オヨ</t>
    </rPh>
    <rPh sb="8" eb="10">
      <t>ジュシン</t>
    </rPh>
    <rPh sb="11" eb="13">
      <t>リヨウ</t>
    </rPh>
    <rPh sb="14" eb="15">
      <t>シャ</t>
    </rPh>
    <rPh sb="15" eb="16">
      <t>カズ</t>
    </rPh>
    <rPh sb="17" eb="19">
      <t>ジッスウ</t>
    </rPh>
    <rPh sb="23" eb="25">
      <t>トチュウ</t>
    </rPh>
    <rPh sb="25" eb="27">
      <t>カニュウ</t>
    </rPh>
    <rPh sb="28" eb="30">
      <t>トチュウ</t>
    </rPh>
    <rPh sb="30" eb="33">
      <t>ダッタイシャ</t>
    </rPh>
    <rPh sb="33" eb="34">
      <t>トウ</t>
    </rPh>
    <rPh sb="35" eb="36">
      <t>フク</t>
    </rPh>
    <phoneticPr fontId="4"/>
  </si>
  <si>
    <t>資料　保険医療部保険企画課</t>
    <rPh sb="0" eb="2">
      <t>シリョウ</t>
    </rPh>
    <rPh sb="3" eb="5">
      <t>ホケン</t>
    </rPh>
    <rPh sb="5" eb="7">
      <t>イリョウ</t>
    </rPh>
    <rPh sb="7" eb="8">
      <t>ブ</t>
    </rPh>
    <rPh sb="8" eb="10">
      <t>ホケン</t>
    </rPh>
    <rPh sb="10" eb="12">
      <t>キカク</t>
    </rPh>
    <rPh sb="12" eb="13">
      <t>カ</t>
    </rPh>
    <phoneticPr fontId="4"/>
  </si>
  <si>
    <t>※　有所見とは保健指導判定域と受診勧奨判定域のもの。</t>
    <rPh sb="2" eb="3">
      <t>ユウ</t>
    </rPh>
    <rPh sb="3" eb="5">
      <t>ショケン</t>
    </rPh>
    <rPh sb="7" eb="9">
      <t>ホケン</t>
    </rPh>
    <rPh sb="9" eb="11">
      <t>シドウ</t>
    </rPh>
    <rPh sb="11" eb="13">
      <t>ハンテイ</t>
    </rPh>
    <rPh sb="13" eb="14">
      <t>イキ</t>
    </rPh>
    <rPh sb="15" eb="17">
      <t>ジュシン</t>
    </rPh>
    <rPh sb="17" eb="19">
      <t>カンショウ</t>
    </rPh>
    <rPh sb="19" eb="21">
      <t>ハンテイ</t>
    </rPh>
    <rPh sb="21" eb="22">
      <t>イキ</t>
    </rPh>
    <phoneticPr fontId="4"/>
  </si>
  <si>
    <t>※　特定保健指導利用者は初回面接を実施した者の数。</t>
    <rPh sb="2" eb="4">
      <t>トクテイ</t>
    </rPh>
    <rPh sb="4" eb="6">
      <t>ホケン</t>
    </rPh>
    <rPh sb="6" eb="8">
      <t>シドウ</t>
    </rPh>
    <rPh sb="8" eb="11">
      <t>リヨウシャ</t>
    </rPh>
    <rPh sb="12" eb="14">
      <t>ショカイ</t>
    </rPh>
    <rPh sb="14" eb="16">
      <t>メンセツ</t>
    </rPh>
    <rPh sb="17" eb="19">
      <t>ジッシ</t>
    </rPh>
    <rPh sb="21" eb="22">
      <t>モノ</t>
    </rPh>
    <rPh sb="23" eb="24">
      <t>カズ</t>
    </rPh>
    <phoneticPr fontId="4"/>
  </si>
  <si>
    <t>（参考）特定健診・特定保健指導法定報告</t>
    <rPh sb="1" eb="3">
      <t>サンコウ</t>
    </rPh>
    <rPh sb="4" eb="6">
      <t>トクテイ</t>
    </rPh>
    <rPh sb="6" eb="8">
      <t>ケンシン</t>
    </rPh>
    <rPh sb="9" eb="11">
      <t>トクテイ</t>
    </rPh>
    <rPh sb="11" eb="13">
      <t>ホケン</t>
    </rPh>
    <rPh sb="13" eb="15">
      <t>シドウ</t>
    </rPh>
    <rPh sb="15" eb="17">
      <t>ホウテイ</t>
    </rPh>
    <rPh sb="17" eb="19">
      <t>ホウコク</t>
    </rPh>
    <phoneticPr fontId="4"/>
  </si>
  <si>
    <t>3　後期高齢者健診</t>
    <rPh sb="2" eb="4">
      <t>コウキ</t>
    </rPh>
    <rPh sb="4" eb="7">
      <t>コウレイシャ</t>
    </rPh>
    <rPh sb="7" eb="9">
      <t>ケンシン</t>
    </rPh>
    <phoneticPr fontId="4"/>
  </si>
  <si>
    <t>総数</t>
    <rPh sb="0" eb="2">
      <t>ソウスウ</t>
    </rPh>
    <phoneticPr fontId="4"/>
  </si>
  <si>
    <t>実施率</t>
    <rPh sb="0" eb="2">
      <t>ジッシ</t>
    </rPh>
    <rPh sb="2" eb="3">
      <t>リツ</t>
    </rPh>
    <phoneticPr fontId="3"/>
  </si>
  <si>
    <t>健診</t>
    <rPh sb="0" eb="2">
      <t>ケンシン</t>
    </rPh>
    <phoneticPr fontId="4"/>
  </si>
  <si>
    <t>動機付け
支援</t>
    <rPh sb="0" eb="3">
      <t>ドウキヅ</t>
    </rPh>
    <rPh sb="5" eb="7">
      <t>シエン</t>
    </rPh>
    <phoneticPr fontId="4"/>
  </si>
  <si>
    <t>終了者数</t>
    <rPh sb="0" eb="3">
      <t>シュウリョウシャ</t>
    </rPh>
    <rPh sb="3" eb="4">
      <t>スウ</t>
    </rPh>
    <phoneticPr fontId="3"/>
  </si>
  <si>
    <t>健診有所見状況（重複あり）</t>
    <rPh sb="0" eb="2">
      <t>ケンシン</t>
    </rPh>
    <rPh sb="2" eb="3">
      <t>ユウ</t>
    </rPh>
    <rPh sb="3" eb="5">
      <t>ショケン</t>
    </rPh>
    <rPh sb="5" eb="7">
      <t>ジョウキョウ</t>
    </rPh>
    <rPh sb="8" eb="10">
      <t>ジュウフク</t>
    </rPh>
    <phoneticPr fontId="4"/>
  </si>
  <si>
    <t>積極的
支援</t>
    <rPh sb="0" eb="3">
      <t>セッキョクテキ</t>
    </rPh>
    <rPh sb="4" eb="6">
      <t>シエン</t>
    </rPh>
    <phoneticPr fontId="4"/>
  </si>
  <si>
    <t>ＨＤＬコレステロール</t>
    <phoneticPr fontId="4"/>
  </si>
  <si>
    <t>合計</t>
    <rPh sb="0" eb="2">
      <t>ゴウケイ</t>
    </rPh>
    <phoneticPr fontId="4"/>
  </si>
  <si>
    <t>ＬＤＬコレステロール</t>
    <phoneticPr fontId="4"/>
  </si>
  <si>
    <t>ヘモグロビンＡ１ｃ</t>
    <phoneticPr fontId="4"/>
  </si>
  <si>
    <t>※　対象者数及び受診者数、終了者数は法定報
　告ベース（途中加入、途中脱退者等を除く）
※　社会保険診療報酬支払基金へ報告した値。</t>
    <phoneticPr fontId="4"/>
  </si>
  <si>
    <t>ＡＳＴ（ＧＯＴ）</t>
    <phoneticPr fontId="4"/>
  </si>
  <si>
    <t>ＡＬＴ（ＧＰＴ）</t>
    <phoneticPr fontId="4"/>
  </si>
  <si>
    <t>γ-ＧＴ（γ-ＧＴＰ）</t>
    <phoneticPr fontId="4"/>
  </si>
  <si>
    <t>※　対象者数及び受診者数は実数ベース（途中加入、途中脱退者等を含む）</t>
    <rPh sb="2" eb="5">
      <t>タイショウシャ</t>
    </rPh>
    <rPh sb="5" eb="6">
      <t>カズ</t>
    </rPh>
    <rPh sb="6" eb="7">
      <t>オヨ</t>
    </rPh>
    <rPh sb="8" eb="11">
      <t>ジュシンシャ</t>
    </rPh>
    <rPh sb="11" eb="12">
      <t>カズ</t>
    </rPh>
    <rPh sb="13" eb="15">
      <t>ジッスウ</t>
    </rPh>
    <rPh sb="19" eb="21">
      <t>トチュウ</t>
    </rPh>
    <rPh sb="21" eb="23">
      <t>カニュウ</t>
    </rPh>
    <rPh sb="24" eb="26">
      <t>トチュウ</t>
    </rPh>
    <rPh sb="26" eb="29">
      <t>ダッタイシャ</t>
    </rPh>
    <rPh sb="29" eb="30">
      <t>トウ</t>
    </rPh>
    <rPh sb="31" eb="32">
      <t>フク</t>
    </rPh>
    <phoneticPr fontId="4"/>
  </si>
  <si>
    <t>※　有所見とは特定健診での保健指導判定域と受診勧奨判定域のもの。</t>
    <rPh sb="2" eb="3">
      <t>ユウ</t>
    </rPh>
    <rPh sb="3" eb="5">
      <t>ショケン</t>
    </rPh>
    <rPh sb="7" eb="9">
      <t>トクテイ</t>
    </rPh>
    <rPh sb="9" eb="11">
      <t>ケンシン</t>
    </rPh>
    <rPh sb="13" eb="15">
      <t>ホケン</t>
    </rPh>
    <rPh sb="15" eb="17">
      <t>シドウ</t>
    </rPh>
    <rPh sb="17" eb="19">
      <t>ハンテイ</t>
    </rPh>
    <rPh sb="19" eb="20">
      <t>イキ</t>
    </rPh>
    <rPh sb="21" eb="23">
      <t>ジュシン</t>
    </rPh>
    <rPh sb="23" eb="25">
      <t>カンショウ</t>
    </rPh>
    <rPh sb="25" eb="27">
      <t>ハンテイ</t>
    </rPh>
    <rPh sb="27" eb="28">
      <t>イキ</t>
    </rPh>
    <phoneticPr fontId="4"/>
  </si>
  <si>
    <t>4　肝炎ウイルス検診</t>
    <rPh sb="2" eb="4">
      <t>カンエン</t>
    </rPh>
    <rPh sb="8" eb="10">
      <t>ケンシン</t>
    </rPh>
    <phoneticPr fontId="4"/>
  </si>
  <si>
    <t>総　数</t>
    <rPh sb="0" eb="1">
      <t>ソウ</t>
    </rPh>
    <rPh sb="2" eb="3">
      <t>スウ</t>
    </rPh>
    <phoneticPr fontId="4"/>
  </si>
  <si>
    <t>受診者数</t>
    <rPh sb="0" eb="2">
      <t>ジュシン</t>
    </rPh>
    <rPh sb="2" eb="3">
      <t>モノ</t>
    </rPh>
    <rPh sb="3" eb="4">
      <t>スウ</t>
    </rPh>
    <phoneticPr fontId="4"/>
  </si>
  <si>
    <t>委託医療機関</t>
    <rPh sb="0" eb="2">
      <t>イタク</t>
    </rPh>
    <rPh sb="2" eb="4">
      <t>イリョウ</t>
    </rPh>
    <rPh sb="4" eb="6">
      <t>キカン</t>
    </rPh>
    <phoneticPr fontId="4"/>
  </si>
  <si>
    <t>Ｃ型Ｂ型</t>
    <rPh sb="1" eb="2">
      <t>カタ</t>
    </rPh>
    <rPh sb="3" eb="4">
      <t>カタ</t>
    </rPh>
    <phoneticPr fontId="3"/>
  </si>
  <si>
    <t>Ｃ型のみ</t>
    <rPh sb="1" eb="2">
      <t>カタ</t>
    </rPh>
    <phoneticPr fontId="3"/>
  </si>
  <si>
    <t>Ｂ型のみ</t>
    <rPh sb="1" eb="2">
      <t>カタ</t>
    </rPh>
    <phoneticPr fontId="3"/>
  </si>
  <si>
    <t>住民集団検診</t>
    <rPh sb="0" eb="2">
      <t>ジュウミン</t>
    </rPh>
    <rPh sb="2" eb="4">
      <t>シュウダン</t>
    </rPh>
    <rPh sb="4" eb="6">
      <t>ケンシン</t>
    </rPh>
    <phoneticPr fontId="4"/>
  </si>
  <si>
    <t>　　　札幌市内に居住する者でこれまでに肝炎ウイルス検査を受けたことがない者を対象に実施。</t>
    <rPh sb="36" eb="37">
      <t>モノ</t>
    </rPh>
    <rPh sb="38" eb="40">
      <t>タイショウ</t>
    </rPh>
    <rPh sb="41" eb="43">
      <t>ジッシ</t>
    </rPh>
    <phoneticPr fontId="3"/>
  </si>
  <si>
    <t>資料　保健所感染症総合対策課</t>
    <rPh sb="0" eb="2">
      <t>シリョウ</t>
    </rPh>
    <rPh sb="3" eb="6">
      <t>ホケンジョ</t>
    </rPh>
    <rPh sb="6" eb="9">
      <t>カンセンショウ</t>
    </rPh>
    <rPh sb="9" eb="11">
      <t>ソウゴウ</t>
    </rPh>
    <rPh sb="11" eb="13">
      <t>タイサク</t>
    </rPh>
    <rPh sb="13" eb="14">
      <t>カ</t>
    </rPh>
    <phoneticPr fontId="3"/>
  </si>
  <si>
    <t>5　訪　問　指　導</t>
    <rPh sb="2" eb="3">
      <t>オトズ</t>
    </rPh>
    <rPh sb="4" eb="5">
      <t>トイ</t>
    </rPh>
    <rPh sb="6" eb="7">
      <t>ユビ</t>
    </rPh>
    <rPh sb="8" eb="9">
      <t>シルベ</t>
    </rPh>
    <phoneticPr fontId="3"/>
  </si>
  <si>
    <t>　（1）　実施状況</t>
    <rPh sb="5" eb="7">
      <t>ジッシ</t>
    </rPh>
    <rPh sb="7" eb="9">
      <t>ジョウキョウ</t>
    </rPh>
    <phoneticPr fontId="3"/>
  </si>
  <si>
    <t>区　　　　　　　　　　　分</t>
    <rPh sb="0" eb="1">
      <t>ク</t>
    </rPh>
    <rPh sb="12" eb="13">
      <t>ブン</t>
    </rPh>
    <phoneticPr fontId="3"/>
  </si>
  <si>
    <t>被訪問指導人員</t>
    <rPh sb="0" eb="1">
      <t>ヒ</t>
    </rPh>
    <rPh sb="1" eb="3">
      <t>ホウモン</t>
    </rPh>
    <rPh sb="3" eb="5">
      <t>シドウ</t>
    </rPh>
    <rPh sb="5" eb="7">
      <t>ジンイン</t>
    </rPh>
    <phoneticPr fontId="3"/>
  </si>
  <si>
    <t>実人員</t>
    <rPh sb="0" eb="1">
      <t>ジツ</t>
    </rPh>
    <rPh sb="1" eb="3">
      <t>ジンイン</t>
    </rPh>
    <phoneticPr fontId="3"/>
  </si>
  <si>
    <t>延人員</t>
    <rPh sb="0" eb="1">
      <t>ノ</t>
    </rPh>
    <rPh sb="1" eb="3">
      <t>ジンイン</t>
    </rPh>
    <phoneticPr fontId="3"/>
  </si>
  <si>
    <t>要指導者等</t>
    <rPh sb="0" eb="1">
      <t>ヨウ</t>
    </rPh>
    <rPh sb="1" eb="4">
      <t>シドウシャ</t>
    </rPh>
    <rPh sb="4" eb="5">
      <t>トウ</t>
    </rPh>
    <phoneticPr fontId="3"/>
  </si>
  <si>
    <t>個別健康教育対象者</t>
    <rPh sb="0" eb="2">
      <t>コベツ</t>
    </rPh>
    <rPh sb="2" eb="4">
      <t>ケンコウ</t>
    </rPh>
    <rPh sb="4" eb="6">
      <t>キョウイク</t>
    </rPh>
    <rPh sb="6" eb="9">
      <t>タイショウシャ</t>
    </rPh>
    <phoneticPr fontId="3"/>
  </si>
  <si>
    <t>-</t>
    <phoneticPr fontId="3"/>
  </si>
  <si>
    <t>－</t>
    <phoneticPr fontId="3"/>
  </si>
  <si>
    <t>閉じこもり予防</t>
    <rPh sb="0" eb="1">
      <t>ト</t>
    </rPh>
    <rPh sb="5" eb="7">
      <t>ヨボウ</t>
    </rPh>
    <phoneticPr fontId="3"/>
  </si>
  <si>
    <t>介護家族者</t>
    <rPh sb="0" eb="2">
      <t>カイゴ</t>
    </rPh>
    <rPh sb="2" eb="4">
      <t>カゾク</t>
    </rPh>
    <rPh sb="4" eb="5">
      <t>シャ</t>
    </rPh>
    <phoneticPr fontId="3"/>
  </si>
  <si>
    <t>寝たきり者</t>
    <rPh sb="0" eb="1">
      <t>ネ</t>
    </rPh>
    <rPh sb="4" eb="5">
      <t>シャ</t>
    </rPh>
    <phoneticPr fontId="3"/>
  </si>
  <si>
    <t xml:space="preserve">(再 掲) </t>
    <phoneticPr fontId="3"/>
  </si>
  <si>
    <t>口腔衛生指導</t>
    <rPh sb="0" eb="1">
      <t>クチ</t>
    </rPh>
    <rPh sb="1" eb="2">
      <t>コウ</t>
    </rPh>
    <rPh sb="2" eb="4">
      <t>エイセイ</t>
    </rPh>
    <rPh sb="4" eb="6">
      <t>シドウ</t>
    </rPh>
    <phoneticPr fontId="3"/>
  </si>
  <si>
    <t>栄 養 指 導</t>
    <rPh sb="0" eb="1">
      <t>エイ</t>
    </rPh>
    <rPh sb="2" eb="3">
      <t>マモル</t>
    </rPh>
    <rPh sb="4" eb="5">
      <t>ユビ</t>
    </rPh>
    <rPh sb="6" eb="7">
      <t>シルベ</t>
    </rPh>
    <phoneticPr fontId="3"/>
  </si>
  <si>
    <t>認知症の者</t>
    <rPh sb="0" eb="2">
      <t>ニンチ</t>
    </rPh>
    <rPh sb="2" eb="3">
      <t>ショウ</t>
    </rPh>
    <rPh sb="4" eb="5">
      <t>モノ</t>
    </rPh>
    <phoneticPr fontId="3"/>
  </si>
  <si>
    <t>対象年齢：40～64歳</t>
    <phoneticPr fontId="3"/>
  </si>
  <si>
    <r>
      <t>資料　保健所健康企画</t>
    </r>
    <r>
      <rPr>
        <sz val="10"/>
        <color indexed="8"/>
        <rFont val="ＭＳ Ｐ明朝"/>
        <family val="1"/>
        <charset val="128"/>
      </rPr>
      <t>課</t>
    </r>
    <rPh sb="0" eb="2">
      <t>シリョウ</t>
    </rPh>
    <rPh sb="3" eb="6">
      <t>ホケンジョ</t>
    </rPh>
    <rPh sb="6" eb="8">
      <t>ケンコウ</t>
    </rPh>
    <rPh sb="8" eb="10">
      <t>キカク</t>
    </rPh>
    <rPh sb="10" eb="11">
      <t>カ</t>
    </rPh>
    <phoneticPr fontId="3"/>
  </si>
  <si>
    <t xml:space="preserve">  (2)　従事者延人員</t>
    <rPh sb="6" eb="9">
      <t>ジュウジシャ</t>
    </rPh>
    <rPh sb="9" eb="10">
      <t>ノ</t>
    </rPh>
    <rPh sb="10" eb="12">
      <t>ジンイン</t>
    </rPh>
    <phoneticPr fontId="3"/>
  </si>
  <si>
    <t>医　師</t>
    <rPh sb="0" eb="1">
      <t>イ</t>
    </rPh>
    <rPh sb="2" eb="3">
      <t>シ</t>
    </rPh>
    <phoneticPr fontId="3"/>
  </si>
  <si>
    <t>看護師</t>
    <rPh sb="0" eb="1">
      <t>ミ</t>
    </rPh>
    <rPh sb="1" eb="2">
      <t>マモル</t>
    </rPh>
    <rPh sb="2" eb="3">
      <t>シ</t>
    </rPh>
    <phoneticPr fontId="3"/>
  </si>
  <si>
    <t>歯科衛生士</t>
    <rPh sb="0" eb="2">
      <t>シカ</t>
    </rPh>
    <rPh sb="2" eb="5">
      <t>エイセイシ</t>
    </rPh>
    <phoneticPr fontId="3"/>
  </si>
  <si>
    <t>本市職員実施分 *</t>
    <rPh sb="0" eb="1">
      <t>ホン</t>
    </rPh>
    <rPh sb="1" eb="4">
      <t>シショクイン</t>
    </rPh>
    <rPh sb="4" eb="6">
      <t>ジッシ</t>
    </rPh>
    <rPh sb="6" eb="7">
      <t>ブン</t>
    </rPh>
    <phoneticPr fontId="3"/>
  </si>
  <si>
    <t>委託機関等実施分</t>
    <rPh sb="0" eb="2">
      <t>イタク</t>
    </rPh>
    <rPh sb="2" eb="4">
      <t>キカン</t>
    </rPh>
    <rPh sb="4" eb="5">
      <t>トウ</t>
    </rPh>
    <rPh sb="5" eb="7">
      <t>ジッシ</t>
    </rPh>
    <rPh sb="7" eb="8">
      <t>ブン</t>
    </rPh>
    <phoneticPr fontId="3"/>
  </si>
  <si>
    <t>*　臨時職員を含む。</t>
    <rPh sb="2" eb="4">
      <t>リンジ</t>
    </rPh>
    <rPh sb="4" eb="6">
      <t>ショクイン</t>
    </rPh>
    <rPh sb="7" eb="8">
      <t>フク</t>
    </rPh>
    <phoneticPr fontId="3"/>
  </si>
  <si>
    <r>
      <t>資料　保健所健康企画</t>
    </r>
    <r>
      <rPr>
        <sz val="10"/>
        <color indexed="8"/>
        <rFont val="ＭＳ Ｐ明朝"/>
        <family val="1"/>
        <charset val="128"/>
      </rPr>
      <t>課</t>
    </r>
    <rPh sb="3" eb="6">
      <t>ホケンジョ</t>
    </rPh>
    <rPh sb="6" eb="8">
      <t>ケンコウ</t>
    </rPh>
    <rPh sb="8" eb="10">
      <t>キカク</t>
    </rPh>
    <rPh sb="10" eb="11">
      <t>カ</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</si>
</sst>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 #,##0_ ;_ * \-#,##0_ ;_ * &quot;-&quot;_ ;_ @_ "/>
    <numFmt numFmtId="176" formatCode="0.0%"/>
    <numFmt numFmtId="177" formatCode="#,##0;_ * \-#,##0_ ;&quot;-&quot;;_ @_ "/>
    <numFmt numFmtId="178" formatCode="#,##0_);[Red]\(#,##0\)"/>
    <numFmt numFmtId="179" formatCode="0.0%\ "/>
  </numFmts>
  <fonts count="16"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9"/>
      <name val="ＭＳ Ｐゴシック"/>
      <family val="3"/>
      <charset val="128"/>
    </font>
    <font>
      <sz val="11"/>
      <color rgb="FFFF0000"/>
      <name val="ＭＳ Ｐ明朝"/>
      <family val="1"/>
      <charset val="128"/>
    </font>
    <font>
      <sz val="10"/>
      <name val="ＭＳ Ｐゴシック"/>
      <family val="3"/>
      <charset val="128"/>
    </font>
    <font>
      <sz val="14"/>
      <name val="ＭＳ Ｐ明朝"/>
      <family val="1"/>
      <charset val="128"/>
    </font>
    <font>
      <sz val="14.5"/>
      <name val="ＭＳ Ｐゴシック"/>
      <family val="3"/>
      <charset val="128"/>
    </font>
    <font>
      <sz val="8"/>
      <name val="ＭＳ Ｐゴシック"/>
      <family val="3"/>
      <charset val="128"/>
    </font>
    <font>
      <sz val="8"/>
      <name val="ＭＳ Ｐ明朝"/>
      <family val="1"/>
      <charset val="128"/>
    </font>
    <font>
      <sz val="10"/>
      <name val="ＭＳ 明朝"/>
      <family val="1"/>
      <charset val="128"/>
    </font>
    <font>
      <sz val="10"/>
      <color indexed="8"/>
      <name val="ＭＳ Ｐ明朝"/>
      <family val="1"/>
      <charset val="128"/>
    </font>
  </fonts>
  <fills count="2">
    <fill>
      <patternFill patternType="none"/>
    </fill>
    <fill>
      <patternFill patternType="gray125"/>
    </fill>
  </fills>
  <borders count="38">
    <border>
      <left/>
      <right/>
      <top/>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bottom/>
      <diagonal/>
    </border>
    <border>
      <left style="hair">
        <color indexed="64"/>
      </left>
      <right/>
      <top style="thin">
        <color indexed="64"/>
      </top>
      <bottom/>
      <diagonal/>
    </border>
    <border diagonalUp="1">
      <left style="hair">
        <color indexed="64"/>
      </left>
      <right style="hair">
        <color indexed="64"/>
      </right>
      <top style="thin">
        <color indexed="64"/>
      </top>
      <bottom/>
      <diagonal style="hair">
        <color indexed="64"/>
      </diagonal>
    </border>
    <border diagonalUp="1">
      <left style="hair">
        <color indexed="64"/>
      </left>
      <right/>
      <top style="thin">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top/>
      <bottom/>
      <diagonal style="hair">
        <color indexed="64"/>
      </diagonal>
    </border>
    <border diagonalUp="1">
      <left style="hair">
        <color indexed="64"/>
      </left>
      <right style="hair">
        <color indexed="64"/>
      </right>
      <top/>
      <bottom style="thin">
        <color indexed="64"/>
      </bottom>
      <diagonal style="hair">
        <color indexed="64"/>
      </diagonal>
    </border>
    <border diagonalUp="1">
      <left style="hair">
        <color indexed="64"/>
      </left>
      <right/>
      <top/>
      <bottom style="thin">
        <color indexed="64"/>
      </bottom>
      <diagonal style="hair">
        <color indexed="64"/>
      </diagonal>
    </border>
  </borders>
  <cellStyleXfs count="4">
    <xf numFmtId="0" fontId="0" fillId="0" borderId="0"/>
    <xf numFmtId="9" fontId="1" fillId="0" borderId="0" applyFont="0" applyFill="0" applyBorder="0" applyAlignment="0" applyProtection="0"/>
    <xf numFmtId="38" fontId="1" fillId="0" borderId="0" applyFont="0" applyFill="0" applyBorder="0" applyAlignment="0" applyProtection="0"/>
    <xf numFmtId="0" fontId="1" fillId="0" borderId="0"/>
  </cellStyleXfs>
  <cellXfs count="316">
    <xf numFmtId="0" fontId="0" fillId="0" borderId="0" xfId="0"/>
    <xf numFmtId="0" fontId="2" fillId="0" borderId="0" xfId="0" applyFont="1" applyFill="1" applyAlignment="1">
      <alignment horizontal="left" vertical="center"/>
    </xf>
    <xf numFmtId="0" fontId="1" fillId="0" borderId="0" xfId="0" applyFont="1" applyFill="1" applyAlignment="1">
      <alignment horizontal="left" vertical="center"/>
    </xf>
    <xf numFmtId="0" fontId="4" fillId="0" borderId="0" xfId="0" applyFont="1" applyFill="1"/>
    <xf numFmtId="0" fontId="4" fillId="0" borderId="0" xfId="0" applyFont="1" applyFill="1" applyBorder="1" applyAlignment="1">
      <alignment horizontal="left" vertical="center"/>
    </xf>
    <xf numFmtId="0" fontId="4" fillId="0" borderId="0" xfId="0" applyFont="1" applyFill="1" applyBorder="1"/>
    <xf numFmtId="0" fontId="4" fillId="0" borderId="0" xfId="0" applyFont="1" applyFill="1" applyBorder="1" applyAlignment="1">
      <alignment horizontal="right" vertical="center"/>
    </xf>
    <xf numFmtId="0" fontId="5" fillId="0" borderId="0" xfId="0" applyFont="1" applyFill="1" applyBorder="1" applyAlignment="1">
      <alignment horizontal="right" vertical="center"/>
    </xf>
    <xf numFmtId="0" fontId="6" fillId="0" borderId="9" xfId="0" applyFont="1" applyFill="1" applyBorder="1" applyAlignment="1">
      <alignment horizontal="distributed" vertical="center" justifyLastLine="1"/>
    </xf>
    <xf numFmtId="0" fontId="6" fillId="0" borderId="9" xfId="0" applyFont="1" applyFill="1" applyBorder="1" applyAlignment="1">
      <alignment horizontal="center" vertical="center" wrapText="1"/>
    </xf>
    <xf numFmtId="0" fontId="6" fillId="0" borderId="10" xfId="0" applyFont="1" applyFill="1" applyBorder="1" applyAlignment="1">
      <alignment horizontal="distributed" vertical="center" justifyLastLine="1"/>
    </xf>
    <xf numFmtId="41" fontId="1" fillId="0" borderId="9" xfId="0" applyNumberFormat="1" applyFont="1" applyFill="1" applyBorder="1" applyAlignment="1"/>
    <xf numFmtId="41" fontId="1" fillId="0" borderId="10" xfId="0" applyNumberFormat="1" applyFont="1" applyFill="1" applyBorder="1" applyAlignment="1"/>
    <xf numFmtId="41" fontId="4" fillId="0" borderId="0" xfId="0" applyNumberFormat="1" applyFont="1" applyFill="1" applyBorder="1"/>
    <xf numFmtId="0" fontId="5" fillId="0" borderId="0" xfId="0" applyFont="1" applyFill="1" applyBorder="1" applyAlignment="1">
      <alignment horizontal="center"/>
    </xf>
    <xf numFmtId="0" fontId="5" fillId="0" borderId="0" xfId="0" applyFont="1" applyFill="1" applyBorder="1" applyAlignment="1">
      <alignment horizontal="left"/>
    </xf>
    <xf numFmtId="41" fontId="1" fillId="0" borderId="13" xfId="0" applyNumberFormat="1" applyFont="1" applyFill="1" applyBorder="1" applyAlignment="1"/>
    <xf numFmtId="41" fontId="1" fillId="0" borderId="14" xfId="0" applyNumberFormat="1" applyFont="1" applyFill="1" applyBorder="1" applyAlignment="1"/>
    <xf numFmtId="0" fontId="5" fillId="0" borderId="0" xfId="0" applyFont="1" applyFill="1" applyBorder="1" applyAlignment="1">
      <alignment horizontal="distributed"/>
    </xf>
    <xf numFmtId="41" fontId="1" fillId="0" borderId="8" xfId="0" applyNumberFormat="1" applyFont="1" applyFill="1" applyBorder="1" applyAlignment="1"/>
    <xf numFmtId="41" fontId="1" fillId="0" borderId="15" xfId="0" applyNumberFormat="1" applyFont="1" applyFill="1" applyBorder="1" applyAlignment="1"/>
    <xf numFmtId="0" fontId="4" fillId="0" borderId="0" xfId="0" applyFont="1" applyFill="1" applyBorder="1" applyAlignment="1"/>
    <xf numFmtId="41" fontId="4" fillId="0" borderId="13" xfId="0" applyNumberFormat="1" applyFont="1" applyFill="1" applyBorder="1" applyAlignment="1"/>
    <xf numFmtId="41" fontId="4" fillId="0" borderId="16" xfId="0" applyNumberFormat="1" applyFont="1" applyFill="1" applyBorder="1" applyAlignment="1"/>
    <xf numFmtId="41" fontId="4" fillId="0" borderId="14" xfId="0" applyNumberFormat="1" applyFont="1" applyFill="1" applyBorder="1" applyAlignment="1"/>
    <xf numFmtId="0" fontId="5" fillId="0" borderId="17" xfId="0" applyFont="1" applyFill="1" applyBorder="1" applyAlignment="1">
      <alignment horizontal="center"/>
    </xf>
    <xf numFmtId="0" fontId="5" fillId="0" borderId="17" xfId="0" applyFont="1" applyFill="1" applyBorder="1" applyAlignment="1">
      <alignment horizontal="distributed"/>
    </xf>
    <xf numFmtId="41" fontId="4" fillId="0" borderId="18" xfId="0" applyNumberFormat="1" applyFont="1" applyFill="1" applyBorder="1" applyAlignment="1"/>
    <xf numFmtId="41" fontId="4" fillId="0" borderId="19" xfId="0" applyNumberFormat="1" applyFont="1" applyFill="1" applyBorder="1" applyAlignment="1"/>
    <xf numFmtId="0" fontId="5" fillId="0" borderId="0" xfId="0" applyFont="1" applyFill="1" applyAlignment="1">
      <alignment horizontal="right" vertical="center"/>
    </xf>
    <xf numFmtId="0" fontId="5" fillId="0" borderId="0" xfId="0" applyFont="1" applyFill="1" applyAlignment="1">
      <alignment horizontal="right"/>
    </xf>
    <xf numFmtId="41" fontId="4" fillId="0" borderId="0" xfId="0" applyNumberFormat="1" applyFont="1" applyFill="1"/>
    <xf numFmtId="176" fontId="4" fillId="0" borderId="0" xfId="1" applyNumberFormat="1" applyFont="1" applyFill="1" applyBorder="1"/>
    <xf numFmtId="41" fontId="4" fillId="0" borderId="0" xfId="0" applyNumberFormat="1" applyFont="1" applyFill="1" applyBorder="1" applyAlignment="1"/>
    <xf numFmtId="0" fontId="4" fillId="0" borderId="0" xfId="0" applyFont="1" applyFill="1" applyAlignment="1"/>
    <xf numFmtId="0" fontId="6" fillId="0" borderId="22" xfId="0" applyFont="1" applyFill="1" applyBorder="1" applyAlignment="1">
      <alignment horizontal="distributed" vertical="center" justifyLastLine="1"/>
    </xf>
    <xf numFmtId="0" fontId="6" fillId="0" borderId="16" xfId="0" applyFont="1" applyFill="1" applyBorder="1" applyAlignment="1">
      <alignment horizontal="distributed" vertical="center" justifyLastLine="1"/>
    </xf>
    <xf numFmtId="0" fontId="5" fillId="0" borderId="0" xfId="0" applyFont="1" applyFill="1" applyBorder="1" applyAlignment="1"/>
    <xf numFmtId="0" fontId="5" fillId="0" borderId="0" xfId="0" applyFont="1" applyFill="1"/>
    <xf numFmtId="0" fontId="2" fillId="0" borderId="0" xfId="0" applyFont="1" applyFill="1" applyAlignment="1">
      <alignment vertical="center"/>
    </xf>
    <xf numFmtId="0" fontId="4" fillId="0" borderId="0" xfId="0" applyFont="1" applyFill="1" applyAlignment="1">
      <alignment vertical="center"/>
    </xf>
    <xf numFmtId="0" fontId="4" fillId="0" borderId="0" xfId="0" applyFont="1" applyFill="1" applyBorder="1" applyAlignment="1">
      <alignment vertical="center"/>
    </xf>
    <xf numFmtId="0" fontId="5" fillId="0" borderId="21" xfId="0" applyFont="1" applyFill="1" applyBorder="1" applyAlignment="1">
      <alignment horizontal="distributed" vertical="center" justifyLastLine="1"/>
    </xf>
    <xf numFmtId="0" fontId="5" fillId="0" borderId="20"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2" xfId="0" applyFont="1" applyFill="1" applyBorder="1" applyAlignment="1">
      <alignment horizontal="distributed" vertical="center" justifyLastLine="1"/>
    </xf>
    <xf numFmtId="41" fontId="1" fillId="0" borderId="9" xfId="0" applyNumberFormat="1" applyFont="1" applyFill="1" applyBorder="1" applyAlignment="1">
      <alignment vertical="center"/>
    </xf>
    <xf numFmtId="41" fontId="1" fillId="0" borderId="10" xfId="0" applyNumberFormat="1" applyFont="1" applyFill="1" applyBorder="1" applyAlignment="1">
      <alignment vertical="center"/>
    </xf>
    <xf numFmtId="0" fontId="5" fillId="0" borderId="23" xfId="0" applyFont="1" applyFill="1" applyBorder="1" applyAlignment="1">
      <alignment horizontal="center" vertical="center"/>
    </xf>
    <xf numFmtId="41" fontId="1" fillId="0" borderId="22" xfId="0" applyNumberFormat="1" applyFont="1" applyFill="1" applyBorder="1" applyAlignment="1">
      <alignment vertical="center"/>
    </xf>
    <xf numFmtId="41" fontId="4" fillId="0" borderId="22" xfId="0" applyNumberFormat="1" applyFont="1" applyFill="1" applyBorder="1" applyAlignment="1">
      <alignment vertical="center"/>
    </xf>
    <xf numFmtId="41" fontId="4" fillId="0" borderId="16" xfId="0" applyNumberFormat="1" applyFont="1" applyFill="1" applyBorder="1" applyAlignment="1">
      <alignment vertical="center"/>
    </xf>
    <xf numFmtId="0" fontId="5" fillId="0" borderId="24" xfId="0" applyFont="1" applyFill="1" applyBorder="1" applyAlignment="1">
      <alignment horizontal="center" vertical="center"/>
    </xf>
    <xf numFmtId="41" fontId="1" fillId="0" borderId="18" xfId="0" applyNumberFormat="1" applyFont="1" applyFill="1" applyBorder="1" applyAlignment="1">
      <alignment vertical="center"/>
    </xf>
    <xf numFmtId="41" fontId="4" fillId="0" borderId="18" xfId="0" applyNumberFormat="1" applyFont="1" applyFill="1" applyBorder="1" applyAlignment="1">
      <alignment vertical="center"/>
    </xf>
    <xf numFmtId="41" fontId="4" fillId="0" borderId="19" xfId="0" applyNumberFormat="1" applyFont="1" applyFill="1" applyBorder="1" applyAlignment="1">
      <alignment vertical="center"/>
    </xf>
    <xf numFmtId="0" fontId="5" fillId="0" borderId="0" xfId="0" applyFont="1" applyFill="1" applyAlignment="1"/>
    <xf numFmtId="0" fontId="4" fillId="0" borderId="0" xfId="0" applyFont="1" applyFill="1" applyAlignment="1">
      <alignment horizontal="right"/>
    </xf>
    <xf numFmtId="0" fontId="8" fillId="0" borderId="0" xfId="0" applyFont="1" applyFill="1" applyAlignment="1">
      <alignment vertical="center"/>
    </xf>
    <xf numFmtId="0" fontId="1" fillId="0" borderId="0" xfId="0" applyFont="1" applyFill="1" applyAlignment="1">
      <alignment vertical="center"/>
    </xf>
    <xf numFmtId="0" fontId="5" fillId="0" borderId="21" xfId="0" applyFont="1" applyFill="1" applyBorder="1" applyAlignment="1">
      <alignment horizontal="center" vertical="center"/>
    </xf>
    <xf numFmtId="0" fontId="5" fillId="0" borderId="26" xfId="0" applyFont="1" applyFill="1" applyBorder="1" applyAlignment="1">
      <alignment horizontal="center" vertical="center"/>
    </xf>
    <xf numFmtId="41" fontId="1" fillId="0" borderId="27" xfId="0" applyNumberFormat="1" applyFont="1" applyFill="1" applyBorder="1" applyAlignment="1">
      <alignment vertical="center"/>
    </xf>
    <xf numFmtId="41" fontId="4" fillId="0" borderId="27" xfId="0" applyNumberFormat="1" applyFont="1" applyFill="1" applyBorder="1" applyAlignment="1">
      <alignment vertical="center"/>
    </xf>
    <xf numFmtId="41" fontId="4" fillId="0" borderId="28" xfId="0" applyNumberFormat="1" applyFont="1" applyFill="1" applyBorder="1" applyAlignment="1">
      <alignment vertical="center"/>
    </xf>
    <xf numFmtId="0" fontId="1" fillId="0" borderId="29" xfId="0" applyFont="1" applyFill="1" applyBorder="1" applyAlignment="1">
      <alignment vertical="center"/>
    </xf>
    <xf numFmtId="0" fontId="1" fillId="0" borderId="0" xfId="0" applyFont="1" applyFill="1" applyAlignment="1"/>
    <xf numFmtId="0" fontId="5" fillId="0" borderId="12" xfId="0" applyFont="1" applyFill="1" applyBorder="1" applyAlignment="1">
      <alignment horizontal="distributed" vertical="center"/>
    </xf>
    <xf numFmtId="0" fontId="9" fillId="0" borderId="0" xfId="0" applyFont="1" applyFill="1" applyBorder="1" applyAlignment="1">
      <alignment horizontal="distributed" vertical="center"/>
    </xf>
    <xf numFmtId="0" fontId="5" fillId="0" borderId="0" xfId="0" applyFont="1" applyFill="1" applyBorder="1" applyAlignment="1">
      <alignment horizontal="distributed" vertical="center" shrinkToFit="1"/>
    </xf>
    <xf numFmtId="41" fontId="4" fillId="0" borderId="13" xfId="0" applyNumberFormat="1" applyFont="1" applyFill="1" applyBorder="1" applyAlignment="1">
      <alignment vertical="center"/>
    </xf>
    <xf numFmtId="41" fontId="4" fillId="0" borderId="14" xfId="0" applyNumberFormat="1" applyFont="1" applyFill="1" applyBorder="1" applyAlignment="1">
      <alignment vertical="center"/>
    </xf>
    <xf numFmtId="0" fontId="9" fillId="0" borderId="17" xfId="0" applyFont="1" applyFill="1" applyBorder="1" applyAlignment="1">
      <alignment horizontal="distributed" vertical="center"/>
    </xf>
    <xf numFmtId="41" fontId="4" fillId="0" borderId="18" xfId="0" applyNumberFormat="1" applyFont="1" applyFill="1" applyBorder="1" applyAlignment="1">
      <alignment horizontal="right" vertical="center"/>
    </xf>
    <xf numFmtId="41" fontId="4" fillId="0" borderId="19" xfId="0" applyNumberFormat="1" applyFont="1" applyFill="1" applyBorder="1" applyAlignment="1">
      <alignment horizontal="right" vertical="center"/>
    </xf>
    <xf numFmtId="0" fontId="10" fillId="0" borderId="0" xfId="0" applyFont="1" applyFill="1" applyAlignment="1">
      <alignment horizontal="left"/>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xf>
    <xf numFmtId="177" fontId="0" fillId="0" borderId="9" xfId="0" applyNumberFormat="1" applyFont="1" applyFill="1" applyBorder="1" applyAlignment="1">
      <alignment vertical="center"/>
    </xf>
    <xf numFmtId="177" fontId="0" fillId="0" borderId="10" xfId="0" applyNumberFormat="1" applyFont="1" applyFill="1" applyBorder="1" applyAlignment="1">
      <alignment vertical="center"/>
    </xf>
    <xf numFmtId="0" fontId="5" fillId="0" borderId="23" xfId="0" applyFont="1" applyFill="1" applyBorder="1" applyAlignment="1">
      <alignment horizontal="distributed" vertical="center"/>
    </xf>
    <xf numFmtId="177" fontId="4" fillId="0" borderId="22" xfId="0" applyNumberFormat="1" applyFont="1" applyFill="1" applyBorder="1" applyAlignment="1">
      <alignment vertical="center"/>
    </xf>
    <xf numFmtId="177" fontId="4" fillId="0" borderId="16" xfId="0" applyNumberFormat="1" applyFont="1" applyFill="1" applyBorder="1" applyAlignment="1">
      <alignment vertical="center"/>
    </xf>
    <xf numFmtId="177" fontId="4" fillId="0" borderId="0" xfId="0" applyNumberFormat="1" applyFont="1" applyFill="1"/>
    <xf numFmtId="0" fontId="5" fillId="0" borderId="30" xfId="0" applyFont="1" applyFill="1" applyBorder="1" applyAlignment="1">
      <alignment horizontal="distributed" vertical="center"/>
    </xf>
    <xf numFmtId="177" fontId="4" fillId="0" borderId="13" xfId="0" applyNumberFormat="1" applyFont="1" applyFill="1" applyBorder="1" applyAlignment="1">
      <alignment vertical="center"/>
    </xf>
    <xf numFmtId="177" fontId="4" fillId="0" borderId="14" xfId="0" applyNumberFormat="1" applyFont="1" applyFill="1" applyBorder="1" applyAlignment="1">
      <alignment vertical="center"/>
    </xf>
    <xf numFmtId="0" fontId="5" fillId="0" borderId="30" xfId="0" applyFont="1" applyFill="1" applyBorder="1" applyAlignment="1">
      <alignment horizontal="distributed" vertical="center" wrapText="1"/>
    </xf>
    <xf numFmtId="0" fontId="5" fillId="0" borderId="24" xfId="0" applyFont="1" applyFill="1" applyBorder="1" applyAlignment="1">
      <alignment horizontal="distributed" vertical="center"/>
    </xf>
    <xf numFmtId="177" fontId="4" fillId="0" borderId="18" xfId="0" applyNumberFormat="1" applyFont="1" applyFill="1" applyBorder="1" applyAlignment="1">
      <alignment vertical="center"/>
    </xf>
    <xf numFmtId="177" fontId="4" fillId="0" borderId="19" xfId="0" applyNumberFormat="1" applyFont="1" applyFill="1" applyBorder="1" applyAlignment="1">
      <alignment vertical="center"/>
    </xf>
    <xf numFmtId="0" fontId="9" fillId="0" borderId="0" xfId="0" applyFont="1" applyFill="1" applyAlignment="1">
      <alignment horizontal="right" vertical="center"/>
    </xf>
    <xf numFmtId="0" fontId="4" fillId="0" borderId="12" xfId="0" applyFont="1" applyFill="1" applyBorder="1" applyAlignment="1">
      <alignment horizontal="distributed" vertical="center"/>
    </xf>
    <xf numFmtId="0" fontId="4" fillId="0" borderId="30" xfId="0" applyFont="1" applyBorder="1" applyAlignment="1">
      <alignment horizontal="distributed" vertical="center"/>
    </xf>
    <xf numFmtId="177" fontId="4" fillId="0" borderId="0" xfId="0" applyNumberFormat="1" applyFont="1" applyFill="1" applyBorder="1" applyAlignment="1">
      <alignment vertical="center"/>
    </xf>
    <xf numFmtId="0" fontId="4" fillId="0" borderId="24" xfId="0" applyFont="1" applyBorder="1" applyAlignment="1">
      <alignment horizontal="distributed" vertical="center"/>
    </xf>
    <xf numFmtId="177" fontId="4" fillId="0" borderId="17" xfId="0" applyNumberFormat="1" applyFont="1" applyFill="1" applyBorder="1" applyAlignment="1">
      <alignment vertical="center"/>
    </xf>
    <xf numFmtId="0" fontId="11" fillId="0" borderId="0" xfId="0" applyFont="1" applyFill="1" applyAlignment="1">
      <alignment horizontal="left" vertical="center"/>
    </xf>
    <xf numFmtId="14" fontId="4" fillId="0" borderId="0" xfId="0" applyNumberFormat="1" applyFont="1" applyFill="1" applyAlignment="1">
      <alignment wrapText="1"/>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178" fontId="12" fillId="0" borderId="22" xfId="0" applyNumberFormat="1" applyFont="1" applyFill="1" applyBorder="1" applyAlignment="1">
      <alignment vertical="center"/>
    </xf>
    <xf numFmtId="178" fontId="13" fillId="0" borderId="22" xfId="0" applyNumberFormat="1" applyFont="1" applyFill="1" applyBorder="1" applyAlignment="1">
      <alignment vertical="center"/>
    </xf>
    <xf numFmtId="178" fontId="13" fillId="0" borderId="16" xfId="0" applyNumberFormat="1" applyFont="1" applyFill="1" applyBorder="1" applyAlignment="1">
      <alignment vertical="center"/>
    </xf>
    <xf numFmtId="178" fontId="12" fillId="0" borderId="13" xfId="0" applyNumberFormat="1" applyFont="1" applyFill="1" applyBorder="1" applyAlignment="1">
      <alignment vertical="center"/>
    </xf>
    <xf numFmtId="178" fontId="13" fillId="0" borderId="13" xfId="0" applyNumberFormat="1" applyFont="1" applyFill="1" applyBorder="1" applyAlignment="1">
      <alignment vertical="center"/>
    </xf>
    <xf numFmtId="178" fontId="13" fillId="0" borderId="14" xfId="0" applyNumberFormat="1" applyFont="1" applyFill="1" applyBorder="1" applyAlignment="1">
      <alignment vertical="center"/>
    </xf>
    <xf numFmtId="176" fontId="12" fillId="0" borderId="18" xfId="0" applyNumberFormat="1" applyFont="1" applyFill="1" applyBorder="1" applyAlignment="1">
      <alignment vertical="center"/>
    </xf>
    <xf numFmtId="176" fontId="13" fillId="0" borderId="18" xfId="0" applyNumberFormat="1" applyFont="1" applyFill="1" applyBorder="1" applyAlignment="1">
      <alignment vertical="center"/>
    </xf>
    <xf numFmtId="176" fontId="13" fillId="0" borderId="18" xfId="0" applyNumberFormat="1" applyFont="1" applyFill="1" applyBorder="1" applyAlignment="1">
      <alignment horizontal="center" vertical="center"/>
    </xf>
    <xf numFmtId="176" fontId="13" fillId="0" borderId="19" xfId="0" applyNumberFormat="1" applyFont="1" applyFill="1" applyBorder="1" applyAlignment="1">
      <alignment horizontal="center" vertical="center"/>
    </xf>
    <xf numFmtId="178" fontId="12" fillId="0" borderId="3" xfId="0" applyNumberFormat="1" applyFont="1" applyFill="1" applyBorder="1" applyAlignment="1">
      <alignment vertical="center"/>
    </xf>
    <xf numFmtId="178" fontId="13" fillId="0" borderId="3" xfId="0" applyNumberFormat="1" applyFont="1" applyFill="1" applyBorder="1" applyAlignment="1">
      <alignment vertical="center"/>
    </xf>
    <xf numFmtId="178" fontId="13" fillId="0" borderId="31" xfId="0" applyNumberFormat="1" applyFont="1" applyFill="1" applyBorder="1" applyAlignment="1">
      <alignment vertical="center"/>
    </xf>
    <xf numFmtId="178" fontId="12" fillId="0" borderId="18" xfId="0" applyNumberFormat="1" applyFont="1" applyFill="1" applyBorder="1" applyAlignment="1">
      <alignment vertical="center"/>
    </xf>
    <xf numFmtId="178" fontId="13" fillId="0" borderId="18" xfId="0" applyNumberFormat="1" applyFont="1" applyFill="1" applyBorder="1" applyAlignment="1">
      <alignment vertical="center"/>
    </xf>
    <xf numFmtId="178" fontId="13" fillId="0" borderId="19" xfId="0" applyNumberFormat="1" applyFont="1" applyFill="1" applyBorder="1" applyAlignment="1">
      <alignment vertical="center"/>
    </xf>
    <xf numFmtId="176" fontId="13" fillId="0" borderId="19" xfId="0" applyNumberFormat="1" applyFont="1" applyFill="1" applyBorder="1" applyAlignment="1">
      <alignment vertical="center"/>
    </xf>
    <xf numFmtId="177" fontId="12" fillId="0" borderId="13" xfId="0" applyNumberFormat="1" applyFont="1" applyFill="1" applyBorder="1" applyAlignment="1">
      <alignment vertical="center"/>
    </xf>
    <xf numFmtId="177" fontId="13" fillId="0" borderId="13" xfId="0" applyNumberFormat="1" applyFont="1" applyFill="1" applyBorder="1" applyAlignment="1">
      <alignment vertical="center"/>
    </xf>
    <xf numFmtId="177" fontId="13" fillId="0" borderId="14" xfId="0" applyNumberFormat="1" applyFont="1" applyFill="1" applyBorder="1" applyAlignment="1">
      <alignment vertical="center"/>
    </xf>
    <xf numFmtId="0" fontId="4" fillId="0" borderId="0" xfId="0" applyFont="1" applyFill="1" applyAlignment="1">
      <alignment horizontal="right" vertical="top"/>
    </xf>
    <xf numFmtId="0" fontId="6" fillId="0" borderId="0" xfId="0" applyFont="1" applyFill="1" applyBorder="1" applyAlignment="1">
      <alignment horizontal="distributed" vertical="center" wrapText="1"/>
    </xf>
    <xf numFmtId="178" fontId="12" fillId="0" borderId="0" xfId="0" applyNumberFormat="1" applyFont="1" applyFill="1" applyBorder="1" applyAlignment="1">
      <alignment vertical="center"/>
    </xf>
    <xf numFmtId="0" fontId="5" fillId="0" borderId="9" xfId="0" applyFont="1" applyFill="1" applyBorder="1" applyAlignment="1">
      <alignment horizontal="distributed" vertical="center" justifyLastLine="1"/>
    </xf>
    <xf numFmtId="0" fontId="2" fillId="0" borderId="0" xfId="0" applyFont="1" applyFill="1" applyAlignment="1">
      <alignment vertical="center"/>
    </xf>
    <xf numFmtId="0" fontId="1" fillId="0" borderId="0" xfId="0" applyFont="1" applyFill="1" applyAlignment="1">
      <alignment vertical="center"/>
    </xf>
    <xf numFmtId="0" fontId="0" fillId="0" borderId="0" xfId="0" applyFill="1"/>
    <xf numFmtId="0" fontId="14" fillId="0" borderId="0" xfId="0" applyFont="1" applyFill="1" applyAlignment="1">
      <alignment horizontal="center"/>
    </xf>
    <xf numFmtId="0" fontId="5" fillId="0" borderId="16" xfId="0" applyFont="1" applyFill="1" applyBorder="1" applyAlignment="1">
      <alignment horizontal="center" vertical="center"/>
    </xf>
    <xf numFmtId="177" fontId="9" fillId="0" borderId="16" xfId="0" applyNumberFormat="1" applyFont="1" applyFill="1" applyBorder="1" applyAlignment="1">
      <alignment vertical="center"/>
    </xf>
    <xf numFmtId="177" fontId="0" fillId="0" borderId="0" xfId="0" applyNumberFormat="1" applyFill="1"/>
    <xf numFmtId="177" fontId="5" fillId="0" borderId="14" xfId="0" applyNumberFormat="1" applyFont="1" applyFill="1" applyBorder="1" applyAlignment="1">
      <alignment vertical="center"/>
    </xf>
    <xf numFmtId="177" fontId="5" fillId="0" borderId="19" xfId="0" applyNumberFormat="1" applyFont="1" applyFill="1" applyBorder="1" applyAlignment="1">
      <alignment vertical="center"/>
    </xf>
    <xf numFmtId="0" fontId="6" fillId="0" borderId="0" xfId="0" applyFont="1" applyFill="1" applyAlignment="1"/>
    <xf numFmtId="0" fontId="7" fillId="0" borderId="0" xfId="0" applyFont="1" applyFill="1" applyAlignment="1"/>
    <xf numFmtId="0" fontId="0" fillId="0" borderId="0" xfId="0" applyFill="1" applyAlignment="1"/>
    <xf numFmtId="0" fontId="5" fillId="0" borderId="0" xfId="0" applyFont="1" applyFill="1" applyAlignment="1">
      <alignment horizontal="left"/>
    </xf>
    <xf numFmtId="0" fontId="6" fillId="0" borderId="0" xfId="0" applyFont="1" applyFill="1" applyAlignment="1">
      <alignment horizontal="right"/>
    </xf>
    <xf numFmtId="0" fontId="5" fillId="0" borderId="0" xfId="0" applyFont="1" applyFill="1" applyAlignment="1">
      <alignment horizontal="left" vertical="center"/>
    </xf>
    <xf numFmtId="0" fontId="5" fillId="0" borderId="10" xfId="0" applyFont="1" applyFill="1" applyBorder="1" applyAlignment="1">
      <alignment horizontal="distributed" vertical="center" justifyLastLine="1"/>
    </xf>
    <xf numFmtId="41" fontId="4" fillId="0" borderId="22" xfId="0" applyNumberFormat="1" applyFont="1" applyFill="1" applyBorder="1" applyAlignment="1"/>
    <xf numFmtId="41" fontId="4" fillId="0" borderId="13" xfId="0" applyNumberFormat="1" applyFont="1" applyFill="1" applyBorder="1" applyAlignment="1">
      <alignment horizontal="right"/>
    </xf>
    <xf numFmtId="41" fontId="4" fillId="0" borderId="14" xfId="0" applyNumberFormat="1" applyFont="1" applyFill="1" applyBorder="1" applyAlignment="1">
      <alignment horizontal="right"/>
    </xf>
    <xf numFmtId="0" fontId="1" fillId="0" borderId="0" xfId="0" applyFont="1" applyFill="1" applyBorder="1" applyAlignment="1">
      <alignment vertical="center"/>
    </xf>
    <xf numFmtId="0" fontId="9" fillId="0" borderId="0" xfId="0" applyFont="1" applyFill="1" applyBorder="1" applyAlignment="1">
      <alignment horizontal="center"/>
    </xf>
    <xf numFmtId="0" fontId="4" fillId="0" borderId="17" xfId="0" applyFont="1" applyFill="1" applyBorder="1" applyAlignment="1">
      <alignment vertical="center"/>
    </xf>
    <xf numFmtId="0" fontId="4" fillId="0" borderId="18" xfId="0" applyFont="1" applyFill="1" applyBorder="1" applyAlignment="1">
      <alignment vertical="center"/>
    </xf>
    <xf numFmtId="0" fontId="4" fillId="0" borderId="19" xfId="0" applyFont="1" applyFill="1" applyBorder="1" applyAlignment="1">
      <alignment vertical="center"/>
    </xf>
    <xf numFmtId="0" fontId="5" fillId="0" borderId="4" xfId="0" applyFont="1" applyFill="1" applyBorder="1" applyAlignment="1">
      <alignment horizontal="distributed" vertical="center" justifyLastLine="1"/>
    </xf>
    <xf numFmtId="0" fontId="5" fillId="0" borderId="20" xfId="0" applyFont="1" applyFill="1" applyBorder="1" applyAlignment="1">
      <alignment horizontal="distributed" vertical="center" justifyLastLine="1"/>
    </xf>
    <xf numFmtId="0" fontId="5" fillId="0" borderId="21" xfId="0" applyFont="1" applyFill="1" applyBorder="1" applyAlignment="1">
      <alignment horizontal="distributed" vertical="center" justifyLastLine="1"/>
    </xf>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2" xfId="0" applyFont="1" applyFill="1" applyBorder="1" applyAlignment="1">
      <alignment horizontal="distributed" vertical="center"/>
    </xf>
    <xf numFmtId="0" fontId="9" fillId="0" borderId="20" xfId="0" applyFont="1" applyFill="1" applyBorder="1" applyAlignment="1">
      <alignment horizontal="distributed" vertical="center" justifyLastLine="1"/>
    </xf>
    <xf numFmtId="0" fontId="5" fillId="0" borderId="23" xfId="0" applyFont="1" applyFill="1" applyBorder="1" applyAlignment="1">
      <alignment horizontal="distributed" vertical="center" justifyLastLine="1"/>
    </xf>
    <xf numFmtId="0" fontId="5" fillId="0" borderId="24" xfId="0" applyFont="1" applyFill="1" applyBorder="1" applyAlignment="1">
      <alignment horizontal="distributed" vertical="center" justifyLastLine="1"/>
    </xf>
    <xf numFmtId="0" fontId="15" fillId="0" borderId="0" xfId="0" applyFont="1" applyFill="1"/>
    <xf numFmtId="0" fontId="4" fillId="0" borderId="0" xfId="0" applyNumberFormat="1" applyFont="1" applyFill="1"/>
    <xf numFmtId="0" fontId="0" fillId="0" borderId="0" xfId="0" applyFont="1" applyFill="1"/>
    <xf numFmtId="0" fontId="0" fillId="0" borderId="0" xfId="0" applyFont="1" applyFill="1" applyAlignment="1"/>
    <xf numFmtId="0" fontId="0" fillId="0" borderId="0" xfId="0" applyFont="1" applyFill="1" applyBorder="1"/>
    <xf numFmtId="0" fontId="5" fillId="0" borderId="2"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3" xfId="0" applyFont="1" applyFill="1" applyBorder="1" applyAlignment="1">
      <alignment horizontal="distributed" vertical="center" wrapText="1" justifyLastLine="1"/>
    </xf>
    <xf numFmtId="0" fontId="5" fillId="0" borderId="8" xfId="0" applyFont="1" applyFill="1" applyBorder="1" applyAlignment="1">
      <alignment horizontal="distributed" vertical="center" wrapText="1" justifyLastLine="1"/>
    </xf>
    <xf numFmtId="0" fontId="5" fillId="0" borderId="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4"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5" fillId="0" borderId="2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0" xfId="0" applyFont="1" applyFill="1" applyBorder="1" applyAlignment="1">
      <alignment horizontal="distributed" vertical="center" wrapText="1" justifyLastLine="1"/>
    </xf>
    <xf numFmtId="0" fontId="5" fillId="0" borderId="9" xfId="0" applyFont="1"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20" xfId="0" applyFont="1" applyFill="1" applyBorder="1" applyAlignment="1">
      <alignment horizontal="distributed" vertical="center" justifyLastLine="1"/>
    </xf>
    <xf numFmtId="0" fontId="0" fillId="0" borderId="20" xfId="0" applyFont="1" applyFill="1" applyBorder="1" applyAlignment="1">
      <alignment horizontal="distributed" vertical="center" justifyLastLine="1"/>
    </xf>
    <xf numFmtId="0" fontId="0" fillId="0" borderId="4" xfId="0" applyFont="1" applyFill="1" applyBorder="1" applyAlignment="1">
      <alignment horizontal="distributed" vertical="center" justifyLastLine="1"/>
    </xf>
    <xf numFmtId="0" fontId="6" fillId="0" borderId="3"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4" xfId="0" applyFont="1" applyFill="1" applyBorder="1" applyAlignment="1">
      <alignment horizontal="distributed" vertical="center" wrapText="1"/>
    </xf>
    <xf numFmtId="0" fontId="6" fillId="0" borderId="0" xfId="0" applyFont="1" applyFill="1" applyBorder="1" applyAlignment="1">
      <alignment horizontal="distributed" vertical="center" wrapText="1"/>
    </xf>
    <xf numFmtId="0" fontId="6" fillId="0" borderId="30" xfId="0" applyFont="1" applyFill="1" applyBorder="1" applyAlignment="1">
      <alignment horizontal="distributed" vertical="center" wrapText="1"/>
    </xf>
    <xf numFmtId="0" fontId="6" fillId="0" borderId="25" xfId="0" applyFont="1" applyFill="1" applyBorder="1" applyAlignment="1">
      <alignment horizontal="distributed" vertical="center" textRotation="255"/>
    </xf>
    <xf numFmtId="0" fontId="6" fillId="0" borderId="0" xfId="0" applyFont="1" applyFill="1" applyBorder="1" applyAlignment="1">
      <alignment horizontal="distributed" vertical="center" textRotation="255"/>
    </xf>
    <xf numFmtId="0" fontId="6" fillId="0" borderId="17" xfId="0" applyFont="1" applyFill="1" applyBorder="1" applyAlignment="1">
      <alignment horizontal="distributed" vertical="center" textRotation="255"/>
    </xf>
    <xf numFmtId="0" fontId="6" fillId="0" borderId="16" xfId="0" applyFont="1" applyFill="1" applyBorder="1" applyAlignment="1">
      <alignment horizontal="distributed" vertical="center"/>
    </xf>
    <xf numFmtId="0" fontId="6" fillId="0" borderId="25" xfId="0" applyFont="1" applyFill="1" applyBorder="1" applyAlignment="1">
      <alignment horizontal="distributed" vertical="center"/>
    </xf>
    <xf numFmtId="0" fontId="6" fillId="0" borderId="23" xfId="0" applyFont="1" applyFill="1" applyBorder="1" applyAlignment="1">
      <alignment horizontal="distributed" vertical="center"/>
    </xf>
    <xf numFmtId="0" fontId="6" fillId="0" borderId="14" xfId="0" applyFont="1" applyFill="1" applyBorder="1" applyAlignment="1">
      <alignment horizontal="distributed" vertical="center"/>
    </xf>
    <xf numFmtId="0" fontId="6" fillId="0" borderId="0" xfId="0" applyFont="1" applyFill="1" applyBorder="1" applyAlignment="1">
      <alignment horizontal="distributed" vertical="center"/>
    </xf>
    <xf numFmtId="0" fontId="6" fillId="0" borderId="30" xfId="0" applyFont="1" applyFill="1" applyBorder="1" applyAlignment="1">
      <alignment horizontal="distributed" vertical="center"/>
    </xf>
    <xf numFmtId="0" fontId="6" fillId="0" borderId="19" xfId="0" applyFont="1" applyFill="1" applyBorder="1" applyAlignment="1">
      <alignment horizontal="distributed" vertical="center"/>
    </xf>
    <xf numFmtId="0" fontId="6" fillId="0" borderId="17" xfId="0" applyFont="1" applyFill="1" applyBorder="1" applyAlignment="1">
      <alignment horizontal="distributed" vertical="center"/>
    </xf>
    <xf numFmtId="0" fontId="6" fillId="0" borderId="24" xfId="0" applyFont="1" applyFill="1" applyBorder="1" applyAlignment="1">
      <alignment horizontal="distributed" vertical="center"/>
    </xf>
    <xf numFmtId="0" fontId="6" fillId="0" borderId="25" xfId="0" applyFont="1" applyFill="1" applyBorder="1" applyAlignment="1">
      <alignment horizontal="center" vertical="distributed" textRotation="255" justifyLastLine="1"/>
    </xf>
    <xf numFmtId="0" fontId="6" fillId="0" borderId="0" xfId="0" applyFont="1" applyFill="1" applyBorder="1" applyAlignment="1">
      <alignment horizontal="center" vertical="distributed" textRotation="255" justifyLastLine="1"/>
    </xf>
    <xf numFmtId="0" fontId="6" fillId="0" borderId="17" xfId="0" applyFont="1" applyFill="1" applyBorder="1" applyAlignment="1">
      <alignment horizontal="center" vertical="distributed" textRotation="255" justifyLastLine="1"/>
    </xf>
    <xf numFmtId="0" fontId="6" fillId="0" borderId="31" xfId="0" applyFont="1" applyFill="1" applyBorder="1" applyAlignment="1">
      <alignment horizontal="distributed" vertical="center"/>
    </xf>
    <xf numFmtId="0" fontId="6" fillId="0" borderId="1" xfId="0" applyFont="1" applyFill="1" applyBorder="1" applyAlignment="1">
      <alignment horizontal="distributed" vertical="center"/>
    </xf>
    <xf numFmtId="0" fontId="6" fillId="0" borderId="2" xfId="0" applyFont="1" applyFill="1" applyBorder="1" applyAlignment="1">
      <alignment horizontal="distributed" vertical="center"/>
    </xf>
    <xf numFmtId="0" fontId="6" fillId="0" borderId="19" xfId="0" applyFont="1" applyFill="1" applyBorder="1" applyAlignment="1">
      <alignment horizontal="distributed" vertical="center" wrapText="1"/>
    </xf>
    <xf numFmtId="0" fontId="6" fillId="0" borderId="17" xfId="0" applyFont="1" applyFill="1" applyBorder="1" applyAlignment="1">
      <alignment horizontal="distributed" vertical="center" wrapText="1"/>
    </xf>
    <xf numFmtId="0" fontId="6" fillId="0" borderId="24" xfId="0" applyFont="1" applyFill="1" applyBorder="1" applyAlignment="1">
      <alignment horizontal="distributed" vertical="center" wrapText="1"/>
    </xf>
    <xf numFmtId="0" fontId="6" fillId="0" borderId="1" xfId="0" applyFont="1" applyFill="1" applyBorder="1" applyAlignment="1">
      <alignment horizontal="distributed" vertical="center" textRotation="255"/>
    </xf>
    <xf numFmtId="0" fontId="13" fillId="0" borderId="31" xfId="0" applyFont="1" applyFill="1" applyBorder="1" applyAlignment="1">
      <alignment horizontal="distributed" vertical="center"/>
    </xf>
    <xf numFmtId="0" fontId="13" fillId="0" borderId="14" xfId="0" applyFont="1" applyFill="1" applyBorder="1" applyAlignment="1">
      <alignment horizontal="distributed" vertical="center"/>
    </xf>
    <xf numFmtId="0" fontId="13" fillId="0" borderId="19" xfId="0" applyFont="1" applyFill="1" applyBorder="1" applyAlignment="1">
      <alignment horizontal="distributed" vertical="center"/>
    </xf>
    <xf numFmtId="178" fontId="13" fillId="0" borderId="32" xfId="0" applyNumberFormat="1" applyFont="1" applyFill="1" applyBorder="1" applyAlignment="1">
      <alignment vertical="center"/>
    </xf>
    <xf numFmtId="178" fontId="13" fillId="0" borderId="34" xfId="0" applyNumberFormat="1" applyFont="1" applyFill="1" applyBorder="1" applyAlignment="1">
      <alignment vertical="center"/>
    </xf>
    <xf numFmtId="178" fontId="13" fillId="0" borderId="36" xfId="0" applyNumberFormat="1" applyFont="1" applyFill="1" applyBorder="1" applyAlignment="1">
      <alignment vertical="center"/>
    </xf>
    <xf numFmtId="178" fontId="13" fillId="0" borderId="33" xfId="0" applyNumberFormat="1" applyFont="1" applyFill="1" applyBorder="1" applyAlignment="1">
      <alignment vertical="center"/>
    </xf>
    <xf numFmtId="178" fontId="13" fillId="0" borderId="35" xfId="0" applyNumberFormat="1" applyFont="1" applyFill="1" applyBorder="1" applyAlignment="1">
      <alignment vertical="center"/>
    </xf>
    <xf numFmtId="178" fontId="13" fillId="0" borderId="37" xfId="0" applyNumberFormat="1" applyFont="1" applyFill="1" applyBorder="1" applyAlignment="1">
      <alignment vertical="center"/>
    </xf>
    <xf numFmtId="0" fontId="4" fillId="0" borderId="1" xfId="0" applyFont="1" applyFill="1" applyBorder="1" applyAlignment="1">
      <alignment horizontal="distributed" vertical="center"/>
    </xf>
    <xf numFmtId="0" fontId="4" fillId="0" borderId="2" xfId="0" applyFont="1" applyFill="1" applyBorder="1" applyAlignment="1">
      <alignment horizontal="distributed" vertical="center"/>
    </xf>
    <xf numFmtId="0" fontId="4" fillId="0" borderId="0" xfId="0" applyFont="1" applyFill="1" applyBorder="1" applyAlignment="1">
      <alignment horizontal="distributed" vertical="center"/>
    </xf>
    <xf numFmtId="0" fontId="4" fillId="0" borderId="30" xfId="0" applyFont="1" applyFill="1" applyBorder="1" applyAlignment="1">
      <alignment horizontal="distributed" vertical="center"/>
    </xf>
    <xf numFmtId="0" fontId="4" fillId="0" borderId="17" xfId="0" applyFont="1" applyFill="1" applyBorder="1" applyAlignment="1">
      <alignment horizontal="distributed" vertical="center"/>
    </xf>
    <xf numFmtId="0" fontId="4" fillId="0" borderId="24" xfId="0" applyFont="1" applyFill="1" applyBorder="1" applyAlignment="1">
      <alignment horizontal="distributed" vertical="center"/>
    </xf>
    <xf numFmtId="176" fontId="4" fillId="0" borderId="3" xfId="0" applyNumberFormat="1" applyFont="1" applyBorder="1" applyAlignment="1">
      <alignment horizontal="distributed" vertical="center"/>
    </xf>
    <xf numFmtId="178" fontId="4" fillId="0" borderId="3" xfId="2" applyNumberFormat="1" applyFont="1" applyFill="1" applyBorder="1" applyAlignment="1">
      <alignment vertical="center"/>
    </xf>
    <xf numFmtId="178" fontId="4" fillId="0" borderId="31" xfId="2" applyNumberFormat="1" applyFont="1" applyFill="1" applyBorder="1" applyAlignment="1">
      <alignment vertical="center"/>
    </xf>
    <xf numFmtId="0" fontId="6" fillId="0" borderId="17"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19" xfId="0" applyFont="1" applyFill="1" applyBorder="1" applyAlignment="1">
      <alignment horizontal="center" vertical="center"/>
    </xf>
    <xf numFmtId="176" fontId="4" fillId="0" borderId="13" xfId="0" applyNumberFormat="1" applyFont="1" applyBorder="1" applyAlignment="1">
      <alignment horizontal="distributed" vertical="center"/>
    </xf>
    <xf numFmtId="178" fontId="4" fillId="0" borderId="13" xfId="0" applyNumberFormat="1" applyFont="1" applyFill="1" applyBorder="1" applyAlignment="1" applyProtection="1">
      <alignment vertical="center"/>
      <protection locked="0"/>
    </xf>
    <xf numFmtId="178" fontId="4" fillId="0" borderId="14" xfId="0" applyNumberFormat="1" applyFont="1" applyFill="1" applyBorder="1" applyAlignment="1" applyProtection="1">
      <alignment vertical="center"/>
      <protection locked="0"/>
    </xf>
    <xf numFmtId="176" fontId="4" fillId="0" borderId="18" xfId="0" applyNumberFormat="1" applyFont="1" applyBorder="1" applyAlignment="1">
      <alignment horizontal="distributed" vertical="center"/>
    </xf>
    <xf numFmtId="179" fontId="4" fillId="0" borderId="18" xfId="0" applyNumberFormat="1" applyFont="1" applyFill="1" applyBorder="1" applyAlignment="1">
      <alignment vertical="center"/>
    </xf>
    <xf numFmtId="179" fontId="4" fillId="0" borderId="19" xfId="0" applyNumberFormat="1" applyFont="1" applyFill="1" applyBorder="1" applyAlignment="1">
      <alignment vertical="center"/>
    </xf>
    <xf numFmtId="178" fontId="4" fillId="0" borderId="13" xfId="0" applyNumberFormat="1" applyFont="1" applyFill="1" applyBorder="1" applyAlignment="1">
      <alignment vertical="center"/>
    </xf>
    <xf numFmtId="178" fontId="4" fillId="0" borderId="14" xfId="0" applyNumberFormat="1" applyFont="1" applyFill="1" applyBorder="1" applyAlignment="1">
      <alignment vertical="center"/>
    </xf>
    <xf numFmtId="176" fontId="4" fillId="0" borderId="18" xfId="0" applyNumberFormat="1" applyFont="1" applyFill="1" applyBorder="1" applyAlignment="1">
      <alignment horizontal="distributed" vertical="center"/>
    </xf>
    <xf numFmtId="0" fontId="6" fillId="0" borderId="31" xfId="0" applyFont="1" applyFill="1" applyBorder="1" applyAlignment="1">
      <alignment horizontal="distributed" vertical="center" wrapText="1"/>
    </xf>
    <xf numFmtId="0" fontId="6" fillId="0" borderId="1" xfId="0" applyFont="1" applyFill="1" applyBorder="1" applyAlignment="1">
      <alignment horizontal="distributed" vertical="center" wrapText="1"/>
    </xf>
    <xf numFmtId="0" fontId="6" fillId="0" borderId="2" xfId="0" applyFont="1" applyFill="1" applyBorder="1" applyAlignment="1">
      <alignment horizontal="distributed" vertical="center" wrapText="1"/>
    </xf>
    <xf numFmtId="0" fontId="4" fillId="0" borderId="22" xfId="0" applyFont="1" applyFill="1" applyBorder="1" applyAlignment="1">
      <alignment horizontal="distributed" vertical="center" wrapText="1"/>
    </xf>
    <xf numFmtId="0" fontId="4" fillId="0" borderId="13" xfId="0" applyFont="1" applyFill="1" applyBorder="1" applyAlignment="1">
      <alignment horizontal="distributed" vertical="center"/>
    </xf>
    <xf numFmtId="0" fontId="4" fillId="0" borderId="8" xfId="0" applyFont="1" applyFill="1" applyBorder="1" applyAlignment="1">
      <alignment horizontal="distributed" vertical="center"/>
    </xf>
    <xf numFmtId="176" fontId="4" fillId="0" borderId="13" xfId="0" applyNumberFormat="1" applyFont="1" applyFill="1" applyBorder="1" applyAlignment="1">
      <alignment horizontal="distributed" vertical="center"/>
    </xf>
    <xf numFmtId="179" fontId="4" fillId="0" borderId="13" xfId="0" applyNumberFormat="1" applyFont="1" applyFill="1" applyBorder="1" applyAlignment="1">
      <alignment vertical="center"/>
    </xf>
    <xf numFmtId="179" fontId="4" fillId="0" borderId="14" xfId="0" applyNumberFormat="1" applyFont="1" applyFill="1" applyBorder="1" applyAlignment="1">
      <alignment vertical="center"/>
    </xf>
    <xf numFmtId="176" fontId="4" fillId="0" borderId="8" xfId="0" applyNumberFormat="1" applyFont="1" applyFill="1" applyBorder="1" applyAlignment="1">
      <alignment horizontal="distributed" vertical="center"/>
    </xf>
    <xf numFmtId="0" fontId="4" fillId="0" borderId="30" xfId="0" applyFont="1" applyFill="1" applyBorder="1" applyAlignment="1">
      <alignment vertical="center" textRotation="255"/>
    </xf>
    <xf numFmtId="0" fontId="4" fillId="0" borderId="13" xfId="0" applyFont="1" applyFill="1" applyBorder="1" applyAlignment="1">
      <alignment vertical="center" textRotation="255"/>
    </xf>
    <xf numFmtId="0" fontId="4" fillId="0" borderId="24" xfId="0" applyFont="1" applyFill="1" applyBorder="1" applyAlignment="1">
      <alignment vertical="center" textRotation="255"/>
    </xf>
    <xf numFmtId="0" fontId="4" fillId="0" borderId="18" xfId="0" applyFont="1" applyFill="1" applyBorder="1" applyAlignment="1">
      <alignment vertical="center" textRotation="255"/>
    </xf>
    <xf numFmtId="0" fontId="4" fillId="0" borderId="13" xfId="0" applyFont="1" applyFill="1" applyBorder="1" applyAlignment="1">
      <alignment horizontal="distributed" vertical="center" wrapText="1"/>
    </xf>
    <xf numFmtId="179" fontId="4" fillId="0" borderId="8" xfId="0" applyNumberFormat="1" applyFont="1" applyFill="1" applyBorder="1" applyAlignment="1">
      <alignment vertical="center"/>
    </xf>
    <xf numFmtId="179" fontId="4" fillId="0" borderId="15" xfId="0" applyNumberFormat="1" applyFont="1" applyFill="1" applyBorder="1" applyAlignment="1">
      <alignment vertical="center"/>
    </xf>
    <xf numFmtId="176" fontId="4" fillId="0" borderId="22" xfId="0" applyNumberFormat="1" applyFont="1" applyFill="1" applyBorder="1" applyAlignment="1">
      <alignment horizontal="distributed" vertical="center"/>
    </xf>
    <xf numFmtId="178" fontId="4" fillId="0" borderId="22" xfId="0" applyNumberFormat="1" applyFont="1" applyFill="1" applyBorder="1" applyAlignment="1">
      <alignment vertical="center"/>
    </xf>
    <xf numFmtId="178" fontId="4" fillId="0" borderId="16" xfId="0" applyNumberFormat="1" applyFont="1" applyFill="1" applyBorder="1" applyAlignment="1">
      <alignment vertical="center"/>
    </xf>
    <xf numFmtId="0" fontId="4" fillId="0" borderId="0" xfId="0" applyFont="1" applyFill="1" applyAlignment="1">
      <alignment shrinkToFit="1"/>
    </xf>
    <xf numFmtId="0" fontId="4" fillId="0" borderId="0" xfId="0" applyFont="1" applyFill="1" applyAlignment="1">
      <alignment vertical="center" wrapText="1"/>
    </xf>
    <xf numFmtId="0" fontId="0" fillId="0" borderId="0" xfId="0" applyAlignment="1"/>
    <xf numFmtId="0" fontId="0" fillId="0" borderId="0" xfId="0"/>
    <xf numFmtId="0" fontId="4" fillId="0" borderId="18" xfId="0" applyFont="1" applyFill="1" applyBorder="1" applyAlignment="1">
      <alignment horizontal="distributed" vertical="center"/>
    </xf>
    <xf numFmtId="0" fontId="0" fillId="0" borderId="30" xfId="0" applyBorder="1" applyAlignment="1">
      <alignment horizontal="distributed" vertical="center"/>
    </xf>
    <xf numFmtId="0" fontId="0" fillId="0" borderId="24" xfId="0" applyBorder="1" applyAlignment="1">
      <alignment horizontal="distributed" vertical="center"/>
    </xf>
    <xf numFmtId="0" fontId="5" fillId="0" borderId="2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2" xfId="0" applyFont="1" applyFill="1" applyBorder="1" applyAlignment="1">
      <alignment horizontal="center" vertical="distributed" textRotation="255" justifyLastLine="1"/>
    </xf>
    <xf numFmtId="0" fontId="0" fillId="0" borderId="12" xfId="0" applyFill="1" applyBorder="1" applyAlignment="1">
      <alignment vertical="distributed" textRotation="255" justifyLastLine="1"/>
    </xf>
    <xf numFmtId="0" fontId="0" fillId="0" borderId="26" xfId="0" applyFill="1" applyBorder="1" applyAlignment="1">
      <alignment vertical="distributed" textRotation="255" justifyLastLine="1"/>
    </xf>
    <xf numFmtId="0" fontId="5" fillId="0" borderId="9" xfId="0" applyFont="1" applyFill="1" applyBorder="1" applyAlignment="1">
      <alignment horizontal="distributed" vertical="distributed" textRotation="255" justifyLastLine="1"/>
    </xf>
    <xf numFmtId="0" fontId="0" fillId="0" borderId="9" xfId="0" applyFill="1" applyBorder="1" applyAlignment="1">
      <alignment vertical="distributed" textRotation="255" justifyLastLine="1"/>
    </xf>
    <xf numFmtId="0" fontId="0" fillId="0" borderId="23" xfId="0" applyBorder="1" applyAlignment="1">
      <alignment horizontal="distributed" vertical="center"/>
    </xf>
    <xf numFmtId="0" fontId="6" fillId="0" borderId="15" xfId="0" applyFont="1" applyFill="1" applyBorder="1" applyAlignment="1">
      <alignment horizontal="distributed" vertical="center"/>
    </xf>
    <xf numFmtId="0" fontId="0" fillId="0" borderId="7" xfId="0" applyBorder="1" applyAlignment="1">
      <alignment horizontal="distributed" vertical="center"/>
    </xf>
    <xf numFmtId="0" fontId="5" fillId="0" borderId="22" xfId="0" applyFont="1" applyFill="1" applyBorder="1" applyAlignment="1">
      <alignment horizontal="center" vertical="center" textRotation="255"/>
    </xf>
    <xf numFmtId="0" fontId="0" fillId="0" borderId="13" xfId="0" applyFill="1" applyBorder="1" applyAlignment="1">
      <alignment horizontal="center" vertical="center" textRotation="255"/>
    </xf>
    <xf numFmtId="0" fontId="0" fillId="0" borderId="18" xfId="0" applyFill="1" applyBorder="1" applyAlignment="1">
      <alignment horizontal="center" vertical="center" textRotation="255"/>
    </xf>
    <xf numFmtId="0" fontId="5" fillId="0" borderId="0" xfId="0" applyFont="1" applyFill="1" applyBorder="1" applyAlignment="1">
      <alignment horizontal="distributed"/>
    </xf>
    <xf numFmtId="0" fontId="5" fillId="0" borderId="11" xfId="0" applyFont="1" applyFill="1" applyBorder="1" applyAlignment="1">
      <alignment horizontal="left"/>
    </xf>
    <xf numFmtId="0" fontId="5" fillId="0" borderId="12" xfId="0" applyFont="1" applyFill="1" applyBorder="1" applyAlignment="1">
      <alignment horizontal="left"/>
    </xf>
    <xf numFmtId="0" fontId="6" fillId="0" borderId="3" xfId="0" applyFont="1" applyFill="1" applyBorder="1" applyAlignment="1">
      <alignment horizontal="distributed" vertical="center" wrapText="1" justifyLastLine="1"/>
    </xf>
    <xf numFmtId="0" fontId="6" fillId="0" borderId="8" xfId="0" applyFont="1" applyFill="1" applyBorder="1" applyAlignment="1">
      <alignment horizontal="distributed" vertical="center" wrapText="1" justifyLastLine="1"/>
    </xf>
    <xf numFmtId="0" fontId="6" fillId="0" borderId="4"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5" fillId="0" borderId="11" xfId="0" applyFont="1" applyFill="1" applyBorder="1" applyAlignment="1">
      <alignment horizontal="distributed" justifyLastLine="1"/>
    </xf>
    <xf numFmtId="0" fontId="5" fillId="0" borderId="12" xfId="0" applyFont="1" applyFill="1" applyBorder="1" applyAlignment="1">
      <alignment horizontal="distributed" justifyLastLine="1"/>
    </xf>
    <xf numFmtId="0" fontId="6" fillId="0" borderId="20" xfId="0" applyFont="1" applyFill="1" applyBorder="1" applyAlignment="1">
      <alignment horizontal="distributed" vertical="center" wrapText="1" justifyLastLine="1"/>
    </xf>
    <xf numFmtId="0" fontId="6" fillId="0" borderId="9" xfId="0" applyFont="1" applyFill="1" applyBorder="1" applyAlignment="1">
      <alignment horizontal="distributed" vertical="center" justifyLastLine="1"/>
    </xf>
    <xf numFmtId="0" fontId="6" fillId="0" borderId="20" xfId="0" applyFont="1" applyFill="1" applyBorder="1" applyAlignment="1">
      <alignment horizontal="distributed" vertical="center" justifyLastLine="1"/>
    </xf>
    <xf numFmtId="0" fontId="7" fillId="0" borderId="20"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41" fontId="1" fillId="0" borderId="0" xfId="0" applyNumberFormat="1" applyFont="1" applyFill="1" applyBorder="1" applyAlignment="1">
      <alignment horizontal="center" vertical="center"/>
    </xf>
    <xf numFmtId="41" fontId="1" fillId="0" borderId="17" xfId="0" applyNumberFormat="1" applyFont="1" applyFill="1" applyBorder="1" applyAlignment="1">
      <alignment horizontal="center" vertical="center"/>
    </xf>
    <xf numFmtId="41" fontId="1" fillId="0" borderId="25" xfId="0" applyNumberFormat="1" applyFont="1" applyFill="1" applyBorder="1" applyAlignment="1">
      <alignment horizontal="center" vertical="center"/>
    </xf>
    <xf numFmtId="0" fontId="2" fillId="0" borderId="0" xfId="0" applyFont="1" applyFill="1" applyAlignment="1">
      <alignment vertical="center"/>
    </xf>
    <xf numFmtId="0" fontId="1" fillId="0" borderId="0" xfId="0" applyFont="1" applyFill="1" applyAlignment="1">
      <alignment vertical="center"/>
    </xf>
    <xf numFmtId="0" fontId="5" fillId="0" borderId="21" xfId="0" applyFont="1" applyFill="1" applyBorder="1" applyAlignment="1">
      <alignment horizontal="distributed" vertical="center" justifyLastLine="1"/>
    </xf>
    <xf numFmtId="0" fontId="5" fillId="0" borderId="12"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0" xfId="0" applyFont="1" applyFill="1" applyBorder="1" applyAlignment="1">
      <alignment horizontal="distributed" vertical="center"/>
    </xf>
    <xf numFmtId="0" fontId="9" fillId="0" borderId="0" xfId="0" applyFont="1" applyFill="1" applyBorder="1" applyAlignment="1">
      <alignment horizontal="distributed" vertical="center"/>
    </xf>
    <xf numFmtId="0" fontId="5" fillId="0" borderId="17" xfId="0" applyFont="1" applyFill="1" applyBorder="1" applyAlignment="1">
      <alignment horizontal="distributed" vertical="center"/>
    </xf>
    <xf numFmtId="0" fontId="9" fillId="0" borderId="17" xfId="0" applyFont="1" applyFill="1" applyBorder="1" applyAlignment="1">
      <alignment horizontal="distributed" vertical="center"/>
    </xf>
  </cellXfs>
  <cellStyles count="4">
    <cellStyle name="パーセント 2" xfId="1"/>
    <cellStyle name="桁区切り 2" xfId="2"/>
    <cellStyle name="標準" xfId="0" builtinId="0"/>
    <cellStyle name="標準 2" xfId="3"/>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8</xdr:col>
      <xdr:colOff>647700</xdr:colOff>
      <xdr:row>3</xdr:row>
      <xdr:rowOff>0</xdr:rowOff>
    </xdr:from>
    <xdr:to>
      <xdr:col>8</xdr:col>
      <xdr:colOff>647700</xdr:colOff>
      <xdr:row>7</xdr:row>
      <xdr:rowOff>0</xdr:rowOff>
    </xdr:to>
    <xdr:sp macro="" textlink="">
      <xdr:nvSpPr>
        <xdr:cNvPr id="2" name="Line 1">
          <a:extLst>
            <a:ext uri="{FF2B5EF4-FFF2-40B4-BE49-F238E27FC236}">
              <a16:creationId xmlns="" xmlns:a16="http://schemas.microsoft.com/office/drawing/2014/main" id="{00000000-0008-0000-0000-000002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3" name="Line 2">
          <a:extLst>
            <a:ext uri="{FF2B5EF4-FFF2-40B4-BE49-F238E27FC236}">
              <a16:creationId xmlns="" xmlns:a16="http://schemas.microsoft.com/office/drawing/2014/main" id="{00000000-0008-0000-0000-000003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4" name="Line 3">
          <a:extLst>
            <a:ext uri="{FF2B5EF4-FFF2-40B4-BE49-F238E27FC236}">
              <a16:creationId xmlns="" xmlns:a16="http://schemas.microsoft.com/office/drawing/2014/main" id="{00000000-0008-0000-0000-000004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 name="Line 4">
          <a:extLst>
            <a:ext uri="{FF2B5EF4-FFF2-40B4-BE49-F238E27FC236}">
              <a16:creationId xmlns="" xmlns:a16="http://schemas.microsoft.com/office/drawing/2014/main" id="{00000000-0008-0000-0000-000005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6" name="Line 5">
          <a:extLst>
            <a:ext uri="{FF2B5EF4-FFF2-40B4-BE49-F238E27FC236}">
              <a16:creationId xmlns="" xmlns:a16="http://schemas.microsoft.com/office/drawing/2014/main" id="{00000000-0008-0000-0000-000006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7" name="Line 6">
          <a:extLst>
            <a:ext uri="{FF2B5EF4-FFF2-40B4-BE49-F238E27FC236}">
              <a16:creationId xmlns="" xmlns:a16="http://schemas.microsoft.com/office/drawing/2014/main" id="{00000000-0008-0000-0000-000007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8" name="Line 7">
          <a:extLst>
            <a:ext uri="{FF2B5EF4-FFF2-40B4-BE49-F238E27FC236}">
              <a16:creationId xmlns="" xmlns:a16="http://schemas.microsoft.com/office/drawing/2014/main" id="{00000000-0008-0000-0000-000008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9" name="Line 8">
          <a:extLst>
            <a:ext uri="{FF2B5EF4-FFF2-40B4-BE49-F238E27FC236}">
              <a16:creationId xmlns="" xmlns:a16="http://schemas.microsoft.com/office/drawing/2014/main" id="{00000000-0008-0000-0000-000009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0" name="Line 9">
          <a:extLst>
            <a:ext uri="{FF2B5EF4-FFF2-40B4-BE49-F238E27FC236}">
              <a16:creationId xmlns="" xmlns:a16="http://schemas.microsoft.com/office/drawing/2014/main" id="{00000000-0008-0000-0000-00000A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1" name="Line 10">
          <a:extLst>
            <a:ext uri="{FF2B5EF4-FFF2-40B4-BE49-F238E27FC236}">
              <a16:creationId xmlns="" xmlns:a16="http://schemas.microsoft.com/office/drawing/2014/main" id="{00000000-0008-0000-0000-00000B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2" name="Line 11">
          <a:extLst>
            <a:ext uri="{FF2B5EF4-FFF2-40B4-BE49-F238E27FC236}">
              <a16:creationId xmlns="" xmlns:a16="http://schemas.microsoft.com/office/drawing/2014/main" id="{00000000-0008-0000-0000-00000C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3" name="Line 12">
          <a:extLst>
            <a:ext uri="{FF2B5EF4-FFF2-40B4-BE49-F238E27FC236}">
              <a16:creationId xmlns="" xmlns:a16="http://schemas.microsoft.com/office/drawing/2014/main" id="{00000000-0008-0000-0000-00000D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4" name="Line 13">
          <a:extLst>
            <a:ext uri="{FF2B5EF4-FFF2-40B4-BE49-F238E27FC236}">
              <a16:creationId xmlns="" xmlns:a16="http://schemas.microsoft.com/office/drawing/2014/main" id="{00000000-0008-0000-0000-00000E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5" name="Line 14">
          <a:extLst>
            <a:ext uri="{FF2B5EF4-FFF2-40B4-BE49-F238E27FC236}">
              <a16:creationId xmlns="" xmlns:a16="http://schemas.microsoft.com/office/drawing/2014/main" id="{00000000-0008-0000-0000-00000F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6" name="Line 15">
          <a:extLst>
            <a:ext uri="{FF2B5EF4-FFF2-40B4-BE49-F238E27FC236}">
              <a16:creationId xmlns="" xmlns:a16="http://schemas.microsoft.com/office/drawing/2014/main" id="{00000000-0008-0000-0000-000010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7" name="Line 16">
          <a:extLst>
            <a:ext uri="{FF2B5EF4-FFF2-40B4-BE49-F238E27FC236}">
              <a16:creationId xmlns="" xmlns:a16="http://schemas.microsoft.com/office/drawing/2014/main" id="{00000000-0008-0000-0000-000011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18" name="Line 3">
          <a:extLst>
            <a:ext uri="{FF2B5EF4-FFF2-40B4-BE49-F238E27FC236}">
              <a16:creationId xmlns="" xmlns:a16="http://schemas.microsoft.com/office/drawing/2014/main" id="{00000000-0008-0000-0000-00001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19" name="Line 4">
          <a:extLst>
            <a:ext uri="{FF2B5EF4-FFF2-40B4-BE49-F238E27FC236}">
              <a16:creationId xmlns="" xmlns:a16="http://schemas.microsoft.com/office/drawing/2014/main" id="{00000000-0008-0000-0000-00001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0" name="Line 7">
          <a:extLst>
            <a:ext uri="{FF2B5EF4-FFF2-40B4-BE49-F238E27FC236}">
              <a16:creationId xmlns="" xmlns:a16="http://schemas.microsoft.com/office/drawing/2014/main" id="{00000000-0008-0000-0000-00001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1" name="Line 8">
          <a:extLst>
            <a:ext uri="{FF2B5EF4-FFF2-40B4-BE49-F238E27FC236}">
              <a16:creationId xmlns="" xmlns:a16="http://schemas.microsoft.com/office/drawing/2014/main" id="{00000000-0008-0000-0000-00001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2" name="Line 13">
          <a:extLst>
            <a:ext uri="{FF2B5EF4-FFF2-40B4-BE49-F238E27FC236}">
              <a16:creationId xmlns="" xmlns:a16="http://schemas.microsoft.com/office/drawing/2014/main" id="{00000000-0008-0000-0000-00001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3" name="Line 14">
          <a:extLst>
            <a:ext uri="{FF2B5EF4-FFF2-40B4-BE49-F238E27FC236}">
              <a16:creationId xmlns="" xmlns:a16="http://schemas.microsoft.com/office/drawing/2014/main" id="{00000000-0008-0000-0000-00001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4" name="Line 15">
          <a:extLst>
            <a:ext uri="{FF2B5EF4-FFF2-40B4-BE49-F238E27FC236}">
              <a16:creationId xmlns="" xmlns:a16="http://schemas.microsoft.com/office/drawing/2014/main" id="{00000000-0008-0000-0000-00001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5" name="Line 16">
          <a:extLst>
            <a:ext uri="{FF2B5EF4-FFF2-40B4-BE49-F238E27FC236}">
              <a16:creationId xmlns="" xmlns:a16="http://schemas.microsoft.com/office/drawing/2014/main" id="{00000000-0008-0000-0000-00001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6" name="Line 3">
          <a:extLst>
            <a:ext uri="{FF2B5EF4-FFF2-40B4-BE49-F238E27FC236}">
              <a16:creationId xmlns="" xmlns:a16="http://schemas.microsoft.com/office/drawing/2014/main" id="{00000000-0008-0000-0000-00001A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7" name="Line 4">
          <a:extLst>
            <a:ext uri="{FF2B5EF4-FFF2-40B4-BE49-F238E27FC236}">
              <a16:creationId xmlns="" xmlns:a16="http://schemas.microsoft.com/office/drawing/2014/main" id="{00000000-0008-0000-0000-00001B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8" name="Line 7">
          <a:extLst>
            <a:ext uri="{FF2B5EF4-FFF2-40B4-BE49-F238E27FC236}">
              <a16:creationId xmlns="" xmlns:a16="http://schemas.microsoft.com/office/drawing/2014/main" id="{00000000-0008-0000-0000-00001C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9" name="Line 8">
          <a:extLst>
            <a:ext uri="{FF2B5EF4-FFF2-40B4-BE49-F238E27FC236}">
              <a16:creationId xmlns="" xmlns:a16="http://schemas.microsoft.com/office/drawing/2014/main" id="{00000000-0008-0000-0000-00001D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0" name="Line 13">
          <a:extLst>
            <a:ext uri="{FF2B5EF4-FFF2-40B4-BE49-F238E27FC236}">
              <a16:creationId xmlns="" xmlns:a16="http://schemas.microsoft.com/office/drawing/2014/main" id="{00000000-0008-0000-0000-00001E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1" name="Line 14">
          <a:extLst>
            <a:ext uri="{FF2B5EF4-FFF2-40B4-BE49-F238E27FC236}">
              <a16:creationId xmlns="" xmlns:a16="http://schemas.microsoft.com/office/drawing/2014/main" id="{00000000-0008-0000-0000-00001F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2" name="Line 15">
          <a:extLst>
            <a:ext uri="{FF2B5EF4-FFF2-40B4-BE49-F238E27FC236}">
              <a16:creationId xmlns="" xmlns:a16="http://schemas.microsoft.com/office/drawing/2014/main" id="{00000000-0008-0000-0000-000020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3" name="Line 16">
          <a:extLst>
            <a:ext uri="{FF2B5EF4-FFF2-40B4-BE49-F238E27FC236}">
              <a16:creationId xmlns="" xmlns:a16="http://schemas.microsoft.com/office/drawing/2014/main" id="{00000000-0008-0000-0000-000021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4" name="Line 3">
          <a:extLst>
            <a:ext uri="{FF2B5EF4-FFF2-40B4-BE49-F238E27FC236}">
              <a16:creationId xmlns="" xmlns:a16="http://schemas.microsoft.com/office/drawing/2014/main" id="{00000000-0008-0000-0000-00002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5" name="Line 4">
          <a:extLst>
            <a:ext uri="{FF2B5EF4-FFF2-40B4-BE49-F238E27FC236}">
              <a16:creationId xmlns="" xmlns:a16="http://schemas.microsoft.com/office/drawing/2014/main" id="{00000000-0008-0000-0000-00002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6" name="Line 7">
          <a:extLst>
            <a:ext uri="{FF2B5EF4-FFF2-40B4-BE49-F238E27FC236}">
              <a16:creationId xmlns="" xmlns:a16="http://schemas.microsoft.com/office/drawing/2014/main" id="{00000000-0008-0000-0000-00002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7" name="Line 8">
          <a:extLst>
            <a:ext uri="{FF2B5EF4-FFF2-40B4-BE49-F238E27FC236}">
              <a16:creationId xmlns="" xmlns:a16="http://schemas.microsoft.com/office/drawing/2014/main" id="{00000000-0008-0000-0000-00002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8" name="Line 13">
          <a:extLst>
            <a:ext uri="{FF2B5EF4-FFF2-40B4-BE49-F238E27FC236}">
              <a16:creationId xmlns="" xmlns:a16="http://schemas.microsoft.com/office/drawing/2014/main" id="{00000000-0008-0000-0000-00002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9" name="Line 14">
          <a:extLst>
            <a:ext uri="{FF2B5EF4-FFF2-40B4-BE49-F238E27FC236}">
              <a16:creationId xmlns="" xmlns:a16="http://schemas.microsoft.com/office/drawing/2014/main" id="{00000000-0008-0000-0000-00002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40" name="Line 15">
          <a:extLst>
            <a:ext uri="{FF2B5EF4-FFF2-40B4-BE49-F238E27FC236}">
              <a16:creationId xmlns="" xmlns:a16="http://schemas.microsoft.com/office/drawing/2014/main" id="{00000000-0008-0000-0000-00002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41" name="Line 16">
          <a:extLst>
            <a:ext uri="{FF2B5EF4-FFF2-40B4-BE49-F238E27FC236}">
              <a16:creationId xmlns="" xmlns:a16="http://schemas.microsoft.com/office/drawing/2014/main" id="{00000000-0008-0000-0000-00002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2" name="Line 3">
          <a:extLst>
            <a:ext uri="{FF2B5EF4-FFF2-40B4-BE49-F238E27FC236}">
              <a16:creationId xmlns="" xmlns:a16="http://schemas.microsoft.com/office/drawing/2014/main" id="{00000000-0008-0000-0000-00002A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3" name="Line 4">
          <a:extLst>
            <a:ext uri="{FF2B5EF4-FFF2-40B4-BE49-F238E27FC236}">
              <a16:creationId xmlns="" xmlns:a16="http://schemas.microsoft.com/office/drawing/2014/main" id="{00000000-0008-0000-0000-00002B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4" name="Line 7">
          <a:extLst>
            <a:ext uri="{FF2B5EF4-FFF2-40B4-BE49-F238E27FC236}">
              <a16:creationId xmlns="" xmlns:a16="http://schemas.microsoft.com/office/drawing/2014/main" id="{00000000-0008-0000-0000-00002C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5" name="Line 8">
          <a:extLst>
            <a:ext uri="{FF2B5EF4-FFF2-40B4-BE49-F238E27FC236}">
              <a16:creationId xmlns="" xmlns:a16="http://schemas.microsoft.com/office/drawing/2014/main" id="{00000000-0008-0000-0000-00002D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6" name="Line 13">
          <a:extLst>
            <a:ext uri="{FF2B5EF4-FFF2-40B4-BE49-F238E27FC236}">
              <a16:creationId xmlns="" xmlns:a16="http://schemas.microsoft.com/office/drawing/2014/main" id="{00000000-0008-0000-0000-00002E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7" name="Line 14">
          <a:extLst>
            <a:ext uri="{FF2B5EF4-FFF2-40B4-BE49-F238E27FC236}">
              <a16:creationId xmlns="" xmlns:a16="http://schemas.microsoft.com/office/drawing/2014/main" id="{00000000-0008-0000-0000-00002F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8" name="Line 15">
          <a:extLst>
            <a:ext uri="{FF2B5EF4-FFF2-40B4-BE49-F238E27FC236}">
              <a16:creationId xmlns="" xmlns:a16="http://schemas.microsoft.com/office/drawing/2014/main" id="{00000000-0008-0000-0000-000030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9" name="Line 16">
          <a:extLst>
            <a:ext uri="{FF2B5EF4-FFF2-40B4-BE49-F238E27FC236}">
              <a16:creationId xmlns="" xmlns:a16="http://schemas.microsoft.com/office/drawing/2014/main" id="{00000000-0008-0000-0000-000031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1095375</xdr:colOff>
      <xdr:row>2</xdr:row>
      <xdr:rowOff>0</xdr:rowOff>
    </xdr:from>
    <xdr:to>
      <xdr:col>4</xdr:col>
      <xdr:colOff>1095375</xdr:colOff>
      <xdr:row>4</xdr:row>
      <xdr:rowOff>0</xdr:rowOff>
    </xdr:to>
    <xdr:sp macro="" textlink="">
      <xdr:nvSpPr>
        <xdr:cNvPr id="2" name="Line 1">
          <a:extLst>
            <a:ext uri="{FF2B5EF4-FFF2-40B4-BE49-F238E27FC236}">
              <a16:creationId xmlns="" xmlns:a16="http://schemas.microsoft.com/office/drawing/2014/main" id="{00000000-0008-0000-0100-00000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 name="Line 2">
          <a:extLst>
            <a:ext uri="{FF2B5EF4-FFF2-40B4-BE49-F238E27FC236}">
              <a16:creationId xmlns="" xmlns:a16="http://schemas.microsoft.com/office/drawing/2014/main" id="{00000000-0008-0000-0100-00000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 name="Line 3">
          <a:extLst>
            <a:ext uri="{FF2B5EF4-FFF2-40B4-BE49-F238E27FC236}">
              <a16:creationId xmlns="" xmlns:a16="http://schemas.microsoft.com/office/drawing/2014/main" id="{00000000-0008-0000-0100-00000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 name="Line 4">
          <a:extLst>
            <a:ext uri="{FF2B5EF4-FFF2-40B4-BE49-F238E27FC236}">
              <a16:creationId xmlns="" xmlns:a16="http://schemas.microsoft.com/office/drawing/2014/main" id="{00000000-0008-0000-0100-00000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 name="Line 5">
          <a:extLst>
            <a:ext uri="{FF2B5EF4-FFF2-40B4-BE49-F238E27FC236}">
              <a16:creationId xmlns="" xmlns:a16="http://schemas.microsoft.com/office/drawing/2014/main" id="{00000000-0008-0000-0100-00000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 name="Line 6">
          <a:extLst>
            <a:ext uri="{FF2B5EF4-FFF2-40B4-BE49-F238E27FC236}">
              <a16:creationId xmlns="" xmlns:a16="http://schemas.microsoft.com/office/drawing/2014/main" id="{00000000-0008-0000-0100-00000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 name="Line 7">
          <a:extLst>
            <a:ext uri="{FF2B5EF4-FFF2-40B4-BE49-F238E27FC236}">
              <a16:creationId xmlns="" xmlns:a16="http://schemas.microsoft.com/office/drawing/2014/main" id="{00000000-0008-0000-0100-00000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 name="Line 8">
          <a:extLst>
            <a:ext uri="{FF2B5EF4-FFF2-40B4-BE49-F238E27FC236}">
              <a16:creationId xmlns="" xmlns:a16="http://schemas.microsoft.com/office/drawing/2014/main" id="{00000000-0008-0000-0100-00000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0" name="Line 9">
          <a:extLst>
            <a:ext uri="{FF2B5EF4-FFF2-40B4-BE49-F238E27FC236}">
              <a16:creationId xmlns="" xmlns:a16="http://schemas.microsoft.com/office/drawing/2014/main" id="{00000000-0008-0000-0100-00000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 name="Line 10">
          <a:extLst>
            <a:ext uri="{FF2B5EF4-FFF2-40B4-BE49-F238E27FC236}">
              <a16:creationId xmlns="" xmlns:a16="http://schemas.microsoft.com/office/drawing/2014/main" id="{00000000-0008-0000-0100-00000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2" name="Line 11">
          <a:extLst>
            <a:ext uri="{FF2B5EF4-FFF2-40B4-BE49-F238E27FC236}">
              <a16:creationId xmlns="" xmlns:a16="http://schemas.microsoft.com/office/drawing/2014/main" id="{00000000-0008-0000-0100-00000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 name="Line 12">
          <a:extLst>
            <a:ext uri="{FF2B5EF4-FFF2-40B4-BE49-F238E27FC236}">
              <a16:creationId xmlns="" xmlns:a16="http://schemas.microsoft.com/office/drawing/2014/main" id="{00000000-0008-0000-0100-00000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4" name="Line 13">
          <a:extLst>
            <a:ext uri="{FF2B5EF4-FFF2-40B4-BE49-F238E27FC236}">
              <a16:creationId xmlns="" xmlns:a16="http://schemas.microsoft.com/office/drawing/2014/main" id="{00000000-0008-0000-0100-00000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5" name="Line 14">
          <a:extLst>
            <a:ext uri="{FF2B5EF4-FFF2-40B4-BE49-F238E27FC236}">
              <a16:creationId xmlns="" xmlns:a16="http://schemas.microsoft.com/office/drawing/2014/main" id="{00000000-0008-0000-0100-00000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6" name="Line 15">
          <a:extLst>
            <a:ext uri="{FF2B5EF4-FFF2-40B4-BE49-F238E27FC236}">
              <a16:creationId xmlns="" xmlns:a16="http://schemas.microsoft.com/office/drawing/2014/main" id="{00000000-0008-0000-0100-00001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7" name="Line 16">
          <a:extLst>
            <a:ext uri="{FF2B5EF4-FFF2-40B4-BE49-F238E27FC236}">
              <a16:creationId xmlns="" xmlns:a16="http://schemas.microsoft.com/office/drawing/2014/main" id="{00000000-0008-0000-0100-00001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 name="Line 2">
          <a:extLst>
            <a:ext uri="{FF2B5EF4-FFF2-40B4-BE49-F238E27FC236}">
              <a16:creationId xmlns="" xmlns:a16="http://schemas.microsoft.com/office/drawing/2014/main" id="{00000000-0008-0000-0100-000012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9" name="Line 4">
          <a:extLst>
            <a:ext uri="{FF2B5EF4-FFF2-40B4-BE49-F238E27FC236}">
              <a16:creationId xmlns="" xmlns:a16="http://schemas.microsoft.com/office/drawing/2014/main" id="{00000000-0008-0000-0100-00001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0" name="Line 6">
          <a:extLst>
            <a:ext uri="{FF2B5EF4-FFF2-40B4-BE49-F238E27FC236}">
              <a16:creationId xmlns="" xmlns:a16="http://schemas.microsoft.com/office/drawing/2014/main" id="{00000000-0008-0000-0100-000014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1" name="Line 8">
          <a:extLst>
            <a:ext uri="{FF2B5EF4-FFF2-40B4-BE49-F238E27FC236}">
              <a16:creationId xmlns="" xmlns:a16="http://schemas.microsoft.com/office/drawing/2014/main" id="{00000000-0008-0000-0100-00001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2" name="Line 10">
          <a:extLst>
            <a:ext uri="{FF2B5EF4-FFF2-40B4-BE49-F238E27FC236}">
              <a16:creationId xmlns="" xmlns:a16="http://schemas.microsoft.com/office/drawing/2014/main" id="{00000000-0008-0000-0100-000016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 name="Line 12">
          <a:extLst>
            <a:ext uri="{FF2B5EF4-FFF2-40B4-BE49-F238E27FC236}">
              <a16:creationId xmlns="" xmlns:a16="http://schemas.microsoft.com/office/drawing/2014/main" id="{00000000-0008-0000-0100-00001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 name="Line 14">
          <a:extLst>
            <a:ext uri="{FF2B5EF4-FFF2-40B4-BE49-F238E27FC236}">
              <a16:creationId xmlns="" xmlns:a16="http://schemas.microsoft.com/office/drawing/2014/main" id="{00000000-0008-0000-0100-000018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 name="Line 16">
          <a:extLst>
            <a:ext uri="{FF2B5EF4-FFF2-40B4-BE49-F238E27FC236}">
              <a16:creationId xmlns="" xmlns:a16="http://schemas.microsoft.com/office/drawing/2014/main" id="{00000000-0008-0000-0100-00001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6" name="Line 1">
          <a:extLst>
            <a:ext uri="{FF2B5EF4-FFF2-40B4-BE49-F238E27FC236}">
              <a16:creationId xmlns="" xmlns:a16="http://schemas.microsoft.com/office/drawing/2014/main" id="{00000000-0008-0000-0100-00001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 name="Line 2">
          <a:extLst>
            <a:ext uri="{FF2B5EF4-FFF2-40B4-BE49-F238E27FC236}">
              <a16:creationId xmlns="" xmlns:a16="http://schemas.microsoft.com/office/drawing/2014/main" id="{00000000-0008-0000-0100-00001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8" name="Line 3">
          <a:extLst>
            <a:ext uri="{FF2B5EF4-FFF2-40B4-BE49-F238E27FC236}">
              <a16:creationId xmlns="" xmlns:a16="http://schemas.microsoft.com/office/drawing/2014/main" id="{00000000-0008-0000-0100-00001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9" name="Line 4">
          <a:extLst>
            <a:ext uri="{FF2B5EF4-FFF2-40B4-BE49-F238E27FC236}">
              <a16:creationId xmlns="" xmlns:a16="http://schemas.microsoft.com/office/drawing/2014/main" id="{00000000-0008-0000-0100-00001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0" name="Line 5">
          <a:extLst>
            <a:ext uri="{FF2B5EF4-FFF2-40B4-BE49-F238E27FC236}">
              <a16:creationId xmlns="" xmlns:a16="http://schemas.microsoft.com/office/drawing/2014/main" id="{00000000-0008-0000-0100-00001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1" name="Line 6">
          <a:extLst>
            <a:ext uri="{FF2B5EF4-FFF2-40B4-BE49-F238E27FC236}">
              <a16:creationId xmlns="" xmlns:a16="http://schemas.microsoft.com/office/drawing/2014/main" id="{00000000-0008-0000-0100-00001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2" name="Line 7">
          <a:extLst>
            <a:ext uri="{FF2B5EF4-FFF2-40B4-BE49-F238E27FC236}">
              <a16:creationId xmlns="" xmlns:a16="http://schemas.microsoft.com/office/drawing/2014/main" id="{00000000-0008-0000-0100-00002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3" name="Line 8">
          <a:extLst>
            <a:ext uri="{FF2B5EF4-FFF2-40B4-BE49-F238E27FC236}">
              <a16:creationId xmlns="" xmlns:a16="http://schemas.microsoft.com/office/drawing/2014/main" id="{00000000-0008-0000-0100-00002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4" name="Line 9">
          <a:extLst>
            <a:ext uri="{FF2B5EF4-FFF2-40B4-BE49-F238E27FC236}">
              <a16:creationId xmlns="" xmlns:a16="http://schemas.microsoft.com/office/drawing/2014/main" id="{00000000-0008-0000-0100-00002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5" name="Line 10">
          <a:extLst>
            <a:ext uri="{FF2B5EF4-FFF2-40B4-BE49-F238E27FC236}">
              <a16:creationId xmlns="" xmlns:a16="http://schemas.microsoft.com/office/drawing/2014/main" id="{00000000-0008-0000-0100-00002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6" name="Line 11">
          <a:extLst>
            <a:ext uri="{FF2B5EF4-FFF2-40B4-BE49-F238E27FC236}">
              <a16:creationId xmlns="" xmlns:a16="http://schemas.microsoft.com/office/drawing/2014/main" id="{00000000-0008-0000-0100-00002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7" name="Line 12">
          <a:extLst>
            <a:ext uri="{FF2B5EF4-FFF2-40B4-BE49-F238E27FC236}">
              <a16:creationId xmlns="" xmlns:a16="http://schemas.microsoft.com/office/drawing/2014/main" id="{00000000-0008-0000-0100-00002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8" name="Line 13">
          <a:extLst>
            <a:ext uri="{FF2B5EF4-FFF2-40B4-BE49-F238E27FC236}">
              <a16:creationId xmlns="" xmlns:a16="http://schemas.microsoft.com/office/drawing/2014/main" id="{00000000-0008-0000-0100-00002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9" name="Line 14">
          <a:extLst>
            <a:ext uri="{FF2B5EF4-FFF2-40B4-BE49-F238E27FC236}">
              <a16:creationId xmlns="" xmlns:a16="http://schemas.microsoft.com/office/drawing/2014/main" id="{00000000-0008-0000-0100-00002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0" name="Line 15">
          <a:extLst>
            <a:ext uri="{FF2B5EF4-FFF2-40B4-BE49-F238E27FC236}">
              <a16:creationId xmlns="" xmlns:a16="http://schemas.microsoft.com/office/drawing/2014/main" id="{00000000-0008-0000-0100-00002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1" name="Line 16">
          <a:extLst>
            <a:ext uri="{FF2B5EF4-FFF2-40B4-BE49-F238E27FC236}">
              <a16:creationId xmlns="" xmlns:a16="http://schemas.microsoft.com/office/drawing/2014/main" id="{00000000-0008-0000-0100-00002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2" name="Line 2">
          <a:extLst>
            <a:ext uri="{FF2B5EF4-FFF2-40B4-BE49-F238E27FC236}">
              <a16:creationId xmlns="" xmlns:a16="http://schemas.microsoft.com/office/drawing/2014/main" id="{00000000-0008-0000-0100-00002A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3" name="Line 4">
          <a:extLst>
            <a:ext uri="{FF2B5EF4-FFF2-40B4-BE49-F238E27FC236}">
              <a16:creationId xmlns="" xmlns:a16="http://schemas.microsoft.com/office/drawing/2014/main" id="{00000000-0008-0000-0100-00002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4" name="Line 6">
          <a:extLst>
            <a:ext uri="{FF2B5EF4-FFF2-40B4-BE49-F238E27FC236}">
              <a16:creationId xmlns="" xmlns:a16="http://schemas.microsoft.com/office/drawing/2014/main" id="{00000000-0008-0000-0100-00002C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5" name="Line 8">
          <a:extLst>
            <a:ext uri="{FF2B5EF4-FFF2-40B4-BE49-F238E27FC236}">
              <a16:creationId xmlns="" xmlns:a16="http://schemas.microsoft.com/office/drawing/2014/main" id="{00000000-0008-0000-0100-00002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6" name="Line 10">
          <a:extLst>
            <a:ext uri="{FF2B5EF4-FFF2-40B4-BE49-F238E27FC236}">
              <a16:creationId xmlns="" xmlns:a16="http://schemas.microsoft.com/office/drawing/2014/main" id="{00000000-0008-0000-0100-00002E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7" name="Line 12">
          <a:extLst>
            <a:ext uri="{FF2B5EF4-FFF2-40B4-BE49-F238E27FC236}">
              <a16:creationId xmlns="" xmlns:a16="http://schemas.microsoft.com/office/drawing/2014/main" id="{00000000-0008-0000-0100-00002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8" name="Line 14">
          <a:extLst>
            <a:ext uri="{FF2B5EF4-FFF2-40B4-BE49-F238E27FC236}">
              <a16:creationId xmlns="" xmlns:a16="http://schemas.microsoft.com/office/drawing/2014/main" id="{00000000-0008-0000-0100-000030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9" name="Line 16">
          <a:extLst>
            <a:ext uri="{FF2B5EF4-FFF2-40B4-BE49-F238E27FC236}">
              <a16:creationId xmlns="" xmlns:a16="http://schemas.microsoft.com/office/drawing/2014/main" id="{00000000-0008-0000-0100-00003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087;.&#24773;&#22577;&#20225;&#30011;&#20418;/&#32113;&#21512;&#12501;&#12457;&#12523;&#12480;/&#34907;&#29983;&#24180;&#22577;/&#9733;&#20316;&#25104;/H29/03%20&#22238;&#31572;/&#20581;&#24247;&#25512;&#36914;&#20418;/&#22238;&#31572;&#12456;&#12463;&#12475;&#12523;/&#12304;&#26494;&#23713;&#12373;&#12435;&#12305;6%20&#25104;&#20154;&#20445;&#2058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7096;&#24246;&#21209;&#38306;&#20418;/&#22320;&#22495;&#20445;&#20581;&#35506;/&#25104;&#20154;&#20445;&#20581;&#20418;/&#12364;&#12435;&#26908;&#35386;/H29&#32113;&#35336;&#65288;H28&#12487;&#12540;&#12479;&#65289;/04&#22320;&#22495;&#20445;&#20581;&#20581;&#24247;&#22679;&#36914;&#20107;&#26989;&#22577;&#21578;&#36899;&#21205;&#12501;&#12449;&#12452;&#12523;/&#22823;&#33144;&#12364;&#12435;&#12481;&#12455;&#12483;&#12463;&#24460;&#26399;&#39640;&#40802;&#32773;&#12418;&#21547;&#124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7096;&#24246;&#21209;&#38306;&#20418;/&#22320;&#22495;&#20445;&#20581;&#35506;/&#25104;&#20154;&#20445;&#20581;&#20418;/&#12364;&#12435;&#26908;&#35386;/H29&#32113;&#35336;&#65288;H28&#12487;&#12540;&#12479;&#65289;/04&#22320;&#22495;&#20445;&#20581;&#20581;&#24247;&#22679;&#36914;&#20107;&#26989;&#22577;&#21578;&#36899;&#21205;&#12501;&#12449;&#12452;&#12523;/&#32954;&#12364;&#12435;&#12481;&#12455;&#12483;&#12463;&#24460;&#26399;&#39640;&#40802;&#32773;&#12418;&#21547;&#124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
      <sheetName val="1(2)一般健康教育の実施内訳"/>
      <sheetName val="5(1) 訪問指導"/>
      <sheetName val="5(2) 訪問指導(従事者数)"/>
      <sheetName val="6(1) 胃がん検診 "/>
      <sheetName val="6(2) 大腸がん検診"/>
      <sheetName val="6(3) 肺がん検診 "/>
      <sheetName val="6(4) 子宮がん検診 "/>
      <sheetName val="6(5) 乳がん検診 "/>
      <sheetName val="7(1)(2) (3) 健康度測定"/>
      <sheetName val="8女性のフレッシュ健診 "/>
      <sheetName val="9 運動指導事業"/>
    </sheetNames>
    <sheetDataSet>
      <sheetData sheetId="0" refreshError="1"/>
      <sheetData sheetId="1" refreshError="1"/>
      <sheetData sheetId="2" refreshError="1"/>
      <sheetData sheetId="3" refreshError="1"/>
      <sheetData sheetId="4">
        <row r="3">
          <cell r="I3" t="str">
            <v>平成28年度</v>
          </cell>
        </row>
      </sheetData>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すこやか事業費用（後期高齢者）"/>
      <sheetName val="合計 （対がん)"/>
      <sheetName val="合計 (医師会)"/>
      <sheetName val="衛生年報用"/>
      <sheetName val="合計"/>
      <sheetName val="医師会男"/>
      <sheetName val="対がん男"/>
      <sheetName val="医師会女"/>
      <sheetName val="対がん女"/>
    </sheetNames>
    <sheetDataSet>
      <sheetData sheetId="0"/>
      <sheetData sheetId="1"/>
      <sheetData sheetId="2"/>
      <sheetData sheetId="3"/>
      <sheetData sheetId="4">
        <row r="64">
          <cell r="G64">
            <v>9</v>
          </cell>
          <cell r="H64">
            <v>0</v>
          </cell>
          <cell r="L64">
            <v>1</v>
          </cell>
          <cell r="M64">
            <v>10</v>
          </cell>
          <cell r="N64">
            <v>35</v>
          </cell>
        </row>
        <row r="67">
          <cell r="G67">
            <v>11</v>
          </cell>
          <cell r="H67">
            <v>1</v>
          </cell>
          <cell r="L67">
            <v>0</v>
          </cell>
          <cell r="M67">
            <v>12</v>
          </cell>
          <cell r="N67">
            <v>28</v>
          </cell>
        </row>
        <row r="70">
          <cell r="G70">
            <v>13</v>
          </cell>
          <cell r="H70">
            <v>0</v>
          </cell>
          <cell r="L70">
            <v>7</v>
          </cell>
          <cell r="M70">
            <v>14</v>
          </cell>
          <cell r="N70">
            <v>35</v>
          </cell>
        </row>
        <row r="73">
          <cell r="G73">
            <v>13</v>
          </cell>
          <cell r="H73">
            <v>1</v>
          </cell>
          <cell r="L73">
            <v>5</v>
          </cell>
          <cell r="M73">
            <v>13</v>
          </cell>
          <cell r="N73">
            <v>46</v>
          </cell>
        </row>
        <row r="76">
          <cell r="G76">
            <v>25</v>
          </cell>
          <cell r="H76">
            <v>3</v>
          </cell>
          <cell r="L76">
            <v>9</v>
          </cell>
          <cell r="M76">
            <v>34</v>
          </cell>
          <cell r="N76">
            <v>113</v>
          </cell>
        </row>
        <row r="79">
          <cell r="G79">
            <v>57</v>
          </cell>
          <cell r="H79">
            <v>13</v>
          </cell>
          <cell r="L79">
            <v>39</v>
          </cell>
          <cell r="M79">
            <v>170</v>
          </cell>
          <cell r="N79">
            <v>281</v>
          </cell>
        </row>
        <row r="82">
          <cell r="G82">
            <v>98</v>
          </cell>
          <cell r="H82">
            <v>17</v>
          </cell>
          <cell r="L82">
            <v>43</v>
          </cell>
          <cell r="M82">
            <v>169</v>
          </cell>
          <cell r="N82">
            <v>278</v>
          </cell>
        </row>
        <row r="85">
          <cell r="G85">
            <v>88</v>
          </cell>
          <cell r="H85">
            <v>15</v>
          </cell>
          <cell r="L85">
            <v>16</v>
          </cell>
          <cell r="M85">
            <v>157</v>
          </cell>
          <cell r="N85">
            <v>243</v>
          </cell>
        </row>
        <row r="88">
          <cell r="G88">
            <v>72</v>
          </cell>
          <cell r="H88">
            <v>8</v>
          </cell>
          <cell r="L88">
            <v>3</v>
          </cell>
          <cell r="M88">
            <v>147</v>
          </cell>
          <cell r="N88">
            <v>266</v>
          </cell>
        </row>
        <row r="104">
          <cell r="E104">
            <v>2570</v>
          </cell>
          <cell r="G104">
            <v>39</v>
          </cell>
          <cell r="H104">
            <v>6</v>
          </cell>
          <cell r="L104">
            <v>4</v>
          </cell>
          <cell r="M104">
            <v>30</v>
          </cell>
          <cell r="N104">
            <v>69</v>
          </cell>
        </row>
        <row r="107">
          <cell r="E107">
            <v>2539</v>
          </cell>
          <cell r="G107">
            <v>35</v>
          </cell>
          <cell r="H107">
            <v>2</v>
          </cell>
          <cell r="L107">
            <v>2</v>
          </cell>
          <cell r="M107">
            <v>28</v>
          </cell>
          <cell r="N107">
            <v>86</v>
          </cell>
        </row>
        <row r="110">
          <cell r="E110">
            <v>3195</v>
          </cell>
          <cell r="G110">
            <v>40</v>
          </cell>
          <cell r="H110">
            <v>2</v>
          </cell>
          <cell r="L110">
            <v>5</v>
          </cell>
          <cell r="M110">
            <v>34</v>
          </cell>
          <cell r="N110">
            <v>76</v>
          </cell>
        </row>
        <row r="113">
          <cell r="E113">
            <v>3645</v>
          </cell>
          <cell r="G113">
            <v>43</v>
          </cell>
          <cell r="H113">
            <v>4</v>
          </cell>
          <cell r="L113">
            <v>9</v>
          </cell>
          <cell r="M113">
            <v>42</v>
          </cell>
          <cell r="N113">
            <v>77</v>
          </cell>
        </row>
        <row r="116">
          <cell r="E116">
            <v>6748</v>
          </cell>
          <cell r="G116">
            <v>100</v>
          </cell>
          <cell r="H116">
            <v>4</v>
          </cell>
          <cell r="L116">
            <v>17</v>
          </cell>
          <cell r="M116">
            <v>104</v>
          </cell>
          <cell r="N116">
            <v>152</v>
          </cell>
        </row>
        <row r="119">
          <cell r="E119">
            <v>10117</v>
          </cell>
          <cell r="G119">
            <v>152</v>
          </cell>
          <cell r="H119">
            <v>14</v>
          </cell>
          <cell r="L119">
            <v>38</v>
          </cell>
          <cell r="M119">
            <v>183</v>
          </cell>
          <cell r="N119">
            <v>221</v>
          </cell>
        </row>
        <row r="122">
          <cell r="E122">
            <v>8353</v>
          </cell>
          <cell r="G122">
            <v>123</v>
          </cell>
          <cell r="H122">
            <v>11</v>
          </cell>
          <cell r="L122">
            <v>25</v>
          </cell>
          <cell r="M122">
            <v>202</v>
          </cell>
          <cell r="N122">
            <v>202</v>
          </cell>
        </row>
        <row r="125">
          <cell r="E125">
            <v>5550</v>
          </cell>
          <cell r="G125">
            <v>92</v>
          </cell>
          <cell r="H125">
            <v>16</v>
          </cell>
          <cell r="L125">
            <v>18</v>
          </cell>
          <cell r="M125">
            <v>133</v>
          </cell>
          <cell r="N125">
            <v>205</v>
          </cell>
        </row>
        <row r="128">
          <cell r="E128">
            <v>4357</v>
          </cell>
          <cell r="G128">
            <v>83</v>
          </cell>
          <cell r="H128">
            <v>8</v>
          </cell>
          <cell r="L128">
            <v>4</v>
          </cell>
          <cell r="M128">
            <v>133</v>
          </cell>
          <cell r="N128">
            <v>297</v>
          </cell>
        </row>
      </sheetData>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後期高齢者用"/>
      <sheetName val="衛生年報用"/>
      <sheetName val="合計"/>
      <sheetName val="個別男"/>
      <sheetName val="集団男"/>
      <sheetName val="個別女"/>
      <sheetName val="集団女"/>
    </sheetNames>
    <sheetDataSet>
      <sheetData sheetId="0"/>
      <sheetData sheetId="1"/>
      <sheetData sheetId="2">
        <row r="64">
          <cell r="G64">
            <v>5</v>
          </cell>
          <cell r="H64">
            <v>0</v>
          </cell>
          <cell r="K64">
            <v>0</v>
          </cell>
          <cell r="L64">
            <v>0</v>
          </cell>
          <cell r="M64">
            <v>3</v>
          </cell>
          <cell r="N64">
            <v>0</v>
          </cell>
        </row>
        <row r="67">
          <cell r="G67">
            <v>3</v>
          </cell>
          <cell r="H67">
            <v>0</v>
          </cell>
          <cell r="K67">
            <v>0</v>
          </cell>
          <cell r="L67">
            <v>3</v>
          </cell>
          <cell r="M67">
            <v>1</v>
          </cell>
          <cell r="N67">
            <v>1</v>
          </cell>
        </row>
        <row r="70">
          <cell r="G70">
            <v>2</v>
          </cell>
          <cell r="H70">
            <v>0</v>
          </cell>
          <cell r="K70">
            <v>0</v>
          </cell>
          <cell r="L70">
            <v>3</v>
          </cell>
          <cell r="M70">
            <v>0</v>
          </cell>
          <cell r="N70">
            <v>0</v>
          </cell>
        </row>
        <row r="73">
          <cell r="G73">
            <v>3</v>
          </cell>
          <cell r="H73">
            <v>1</v>
          </cell>
          <cell r="K73">
            <v>1</v>
          </cell>
          <cell r="L73">
            <v>3</v>
          </cell>
          <cell r="M73">
            <v>4</v>
          </cell>
          <cell r="N73">
            <v>0</v>
          </cell>
        </row>
        <row r="76">
          <cell r="G76">
            <v>3</v>
          </cell>
          <cell r="H76">
            <v>0</v>
          </cell>
          <cell r="K76">
            <v>1</v>
          </cell>
          <cell r="L76">
            <v>9</v>
          </cell>
          <cell r="M76">
            <v>3</v>
          </cell>
          <cell r="N76">
            <v>0</v>
          </cell>
        </row>
        <row r="79">
          <cell r="G79">
            <v>8</v>
          </cell>
          <cell r="H79">
            <v>0</v>
          </cell>
          <cell r="K79">
            <v>0</v>
          </cell>
          <cell r="L79">
            <v>20</v>
          </cell>
          <cell r="M79">
            <v>13</v>
          </cell>
          <cell r="N79">
            <v>0</v>
          </cell>
        </row>
        <row r="82">
          <cell r="G82">
            <v>12</v>
          </cell>
          <cell r="H82">
            <v>2</v>
          </cell>
          <cell r="K82">
            <v>1</v>
          </cell>
          <cell r="L82">
            <v>20</v>
          </cell>
          <cell r="M82">
            <v>11</v>
          </cell>
          <cell r="N82">
            <v>0</v>
          </cell>
        </row>
        <row r="85">
          <cell r="G85">
            <v>5</v>
          </cell>
          <cell r="H85">
            <v>0</v>
          </cell>
          <cell r="K85">
            <v>0</v>
          </cell>
          <cell r="L85">
            <v>11</v>
          </cell>
          <cell r="M85">
            <v>3</v>
          </cell>
          <cell r="N85">
            <v>0</v>
          </cell>
        </row>
        <row r="88">
          <cell r="G88">
            <v>11</v>
          </cell>
          <cell r="H88">
            <v>2</v>
          </cell>
          <cell r="K88">
            <v>0</v>
          </cell>
          <cell r="L88">
            <v>9</v>
          </cell>
          <cell r="M88">
            <v>3</v>
          </cell>
          <cell r="N88">
            <v>0</v>
          </cell>
        </row>
      </sheetData>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13"/>
  <sheetViews>
    <sheetView workbookViewId="0">
      <selection activeCell="F23" sqref="F23"/>
    </sheetView>
  </sheetViews>
  <sheetFormatPr defaultRowHeight="13.5" x14ac:dyDescent="0.15"/>
  <cols>
    <col min="1" max="1" width="21.125" style="3" customWidth="1"/>
    <col min="2" max="2" width="7.25" style="3" customWidth="1"/>
    <col min="3" max="3" width="7.625" style="3" customWidth="1"/>
    <col min="4" max="10" width="7.25" style="3" customWidth="1"/>
    <col min="11" max="16384" width="9" style="3"/>
  </cols>
  <sheetData>
    <row r="1" spans="1:11" ht="19.5" customHeight="1" x14ac:dyDescent="0.2">
      <c r="A1" s="76" t="s">
        <v>100</v>
      </c>
    </row>
    <row r="2" spans="1:11" ht="18.75" customHeight="1" x14ac:dyDescent="0.15">
      <c r="A2" s="1" t="s">
        <v>101</v>
      </c>
    </row>
    <row r="3" spans="1:11" x14ac:dyDescent="0.15">
      <c r="A3" s="40" t="s">
        <v>102</v>
      </c>
      <c r="J3" s="7" t="s">
        <v>103</v>
      </c>
    </row>
    <row r="4" spans="1:11" ht="20.25" customHeight="1" x14ac:dyDescent="0.15">
      <c r="A4" s="166" t="s">
        <v>104</v>
      </c>
      <c r="B4" s="168" t="s">
        <v>105</v>
      </c>
      <c r="C4" s="170" t="s">
        <v>106</v>
      </c>
      <c r="D4" s="172" t="s">
        <v>107</v>
      </c>
      <c r="E4" s="173"/>
      <c r="F4" s="173"/>
      <c r="G4" s="173"/>
      <c r="H4" s="173"/>
      <c r="I4" s="173"/>
      <c r="J4" s="173"/>
    </row>
    <row r="5" spans="1:11" ht="29.25" customHeight="1" x14ac:dyDescent="0.15">
      <c r="A5" s="167"/>
      <c r="B5" s="169"/>
      <c r="C5" s="171"/>
      <c r="D5" s="156" t="s">
        <v>60</v>
      </c>
      <c r="E5" s="156" t="s">
        <v>108</v>
      </c>
      <c r="F5" s="156" t="s">
        <v>109</v>
      </c>
      <c r="G5" s="77" t="s">
        <v>110</v>
      </c>
      <c r="H5" s="156" t="s">
        <v>111</v>
      </c>
      <c r="I5" s="156" t="s">
        <v>112</v>
      </c>
      <c r="J5" s="78" t="s">
        <v>113</v>
      </c>
    </row>
    <row r="6" spans="1:11" ht="24" customHeight="1" x14ac:dyDescent="0.15">
      <c r="A6" s="157" t="s">
        <v>114</v>
      </c>
      <c r="B6" s="79">
        <f>SUM(B7:B12)</f>
        <v>694</v>
      </c>
      <c r="C6" s="79">
        <f>SUM(C7:C12)</f>
        <v>29834</v>
      </c>
      <c r="D6" s="79">
        <f>SUM(D7:D12)</f>
        <v>2219</v>
      </c>
      <c r="E6" s="79">
        <f>SUM(E7:E12)</f>
        <v>68</v>
      </c>
      <c r="F6" s="79">
        <f t="shared" ref="F6:J6" si="0">SUM(F7:F12)</f>
        <v>39</v>
      </c>
      <c r="G6" s="79">
        <f t="shared" si="0"/>
        <v>18</v>
      </c>
      <c r="H6" s="79">
        <f t="shared" si="0"/>
        <v>547</v>
      </c>
      <c r="I6" s="79">
        <f t="shared" si="0"/>
        <v>530</v>
      </c>
      <c r="J6" s="80">
        <f t="shared" si="0"/>
        <v>1017</v>
      </c>
    </row>
    <row r="7" spans="1:11" ht="24" customHeight="1" x14ac:dyDescent="0.15">
      <c r="A7" s="81" t="s">
        <v>115</v>
      </c>
      <c r="B7" s="82">
        <v>613</v>
      </c>
      <c r="C7" s="82">
        <v>25979</v>
      </c>
      <c r="D7" s="82">
        <f>SUM(E7:J7)</f>
        <v>1972</v>
      </c>
      <c r="E7" s="82">
        <v>9</v>
      </c>
      <c r="F7" s="82">
        <v>23</v>
      </c>
      <c r="G7" s="82">
        <v>14</v>
      </c>
      <c r="H7" s="82">
        <v>456</v>
      </c>
      <c r="I7" s="82">
        <v>529</v>
      </c>
      <c r="J7" s="83">
        <v>941</v>
      </c>
      <c r="K7" s="84"/>
    </row>
    <row r="8" spans="1:11" ht="24" customHeight="1" x14ac:dyDescent="0.15">
      <c r="A8" s="85" t="s">
        <v>116</v>
      </c>
      <c r="B8" s="86">
        <v>10</v>
      </c>
      <c r="C8" s="86">
        <v>404</v>
      </c>
      <c r="D8" s="86">
        <f>SUM(E8:J8)</f>
        <v>32</v>
      </c>
      <c r="E8" s="86">
        <v>0</v>
      </c>
      <c r="F8" s="86">
        <v>16</v>
      </c>
      <c r="G8" s="86">
        <v>3</v>
      </c>
      <c r="H8" s="86">
        <v>6</v>
      </c>
      <c r="I8" s="86">
        <v>0</v>
      </c>
      <c r="J8" s="87">
        <v>7</v>
      </c>
      <c r="K8" s="84"/>
    </row>
    <row r="9" spans="1:11" ht="24" customHeight="1" x14ac:dyDescent="0.15">
      <c r="A9" s="88" t="s">
        <v>117</v>
      </c>
      <c r="B9" s="86">
        <v>4</v>
      </c>
      <c r="C9" s="86">
        <v>94</v>
      </c>
      <c r="D9" s="86">
        <f>SUM(E9:J9)</f>
        <v>9</v>
      </c>
      <c r="E9" s="86">
        <v>2</v>
      </c>
      <c r="F9" s="86">
        <v>0</v>
      </c>
      <c r="G9" s="86">
        <v>0</v>
      </c>
      <c r="H9" s="86">
        <v>7</v>
      </c>
      <c r="I9" s="86">
        <v>0</v>
      </c>
      <c r="J9" s="87">
        <v>0</v>
      </c>
      <c r="K9" s="84"/>
    </row>
    <row r="10" spans="1:11" ht="24" customHeight="1" x14ac:dyDescent="0.15">
      <c r="A10" s="88" t="s">
        <v>118</v>
      </c>
      <c r="B10" s="86">
        <v>0</v>
      </c>
      <c r="C10" s="86">
        <v>0</v>
      </c>
      <c r="D10" s="86">
        <f t="shared" ref="D10" si="1">SUM(E10:J10)</f>
        <v>0</v>
      </c>
      <c r="E10" s="86">
        <v>0</v>
      </c>
      <c r="F10" s="86">
        <v>0</v>
      </c>
      <c r="G10" s="86">
        <v>0</v>
      </c>
      <c r="H10" s="86">
        <v>0</v>
      </c>
      <c r="I10" s="86">
        <v>0</v>
      </c>
      <c r="J10" s="87">
        <v>0</v>
      </c>
      <c r="K10" s="84"/>
    </row>
    <row r="11" spans="1:11" ht="24" customHeight="1" x14ac:dyDescent="0.15">
      <c r="A11" s="85" t="s">
        <v>119</v>
      </c>
      <c r="B11" s="86">
        <v>57</v>
      </c>
      <c r="C11" s="86">
        <v>2962</v>
      </c>
      <c r="D11" s="86">
        <f>SUM(E11:J11)</f>
        <v>177</v>
      </c>
      <c r="E11" s="86">
        <v>57</v>
      </c>
      <c r="F11" s="86">
        <v>0</v>
      </c>
      <c r="G11" s="86">
        <v>1</v>
      </c>
      <c r="H11" s="86">
        <v>69</v>
      </c>
      <c r="I11" s="86">
        <v>0</v>
      </c>
      <c r="J11" s="87">
        <v>50</v>
      </c>
      <c r="K11" s="84"/>
    </row>
    <row r="12" spans="1:11" ht="24" customHeight="1" x14ac:dyDescent="0.15">
      <c r="A12" s="89" t="s">
        <v>120</v>
      </c>
      <c r="B12" s="90">
        <v>10</v>
      </c>
      <c r="C12" s="90">
        <v>395</v>
      </c>
      <c r="D12" s="90">
        <f>SUM(E12:J12)</f>
        <v>29</v>
      </c>
      <c r="E12" s="90">
        <v>0</v>
      </c>
      <c r="F12" s="90">
        <v>0</v>
      </c>
      <c r="G12" s="90">
        <v>0</v>
      </c>
      <c r="H12" s="90">
        <v>9</v>
      </c>
      <c r="I12" s="90">
        <v>1</v>
      </c>
      <c r="J12" s="91">
        <v>19</v>
      </c>
      <c r="K12" s="84"/>
    </row>
    <row r="13" spans="1:11" ht="16.5" customHeight="1" x14ac:dyDescent="0.15">
      <c r="I13" s="92"/>
      <c r="J13" s="30" t="s">
        <v>24</v>
      </c>
    </row>
  </sheetData>
  <mergeCells count="4">
    <mergeCell ref="A4:A5"/>
    <mergeCell ref="B4:B5"/>
    <mergeCell ref="C4:C5"/>
    <mergeCell ref="D4:J4"/>
  </mergeCells>
  <phoneticPr fontId="3"/>
  <pageMargins left="0.70866141732283472" right="0.6692913385826772" top="0.78740157480314965" bottom="0.78740157480314965" header="0.39370078740157483"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14"/>
  <sheetViews>
    <sheetView workbookViewId="0">
      <selection activeCell="O14" sqref="O13:O14"/>
    </sheetView>
  </sheetViews>
  <sheetFormatPr defaultRowHeight="13.5" x14ac:dyDescent="0.15"/>
  <cols>
    <col min="1" max="1" width="16.875" style="163" customWidth="1"/>
    <col min="2" max="10" width="7.625" style="163" customWidth="1"/>
    <col min="11" max="16384" width="9" style="163"/>
  </cols>
  <sheetData>
    <row r="1" spans="1:10" ht="18.75" customHeight="1" x14ac:dyDescent="0.15">
      <c r="A1" s="40" t="s">
        <v>121</v>
      </c>
    </row>
    <row r="2" spans="1:10" ht="13.5" customHeight="1" x14ac:dyDescent="0.15">
      <c r="C2" s="30"/>
      <c r="J2" s="30" t="s">
        <v>122</v>
      </c>
    </row>
    <row r="3" spans="1:10" ht="20.25" customHeight="1" x14ac:dyDescent="0.15">
      <c r="A3" s="174" t="s">
        <v>104</v>
      </c>
      <c r="B3" s="176" t="s">
        <v>105</v>
      </c>
      <c r="C3" s="178" t="s">
        <v>106</v>
      </c>
      <c r="D3" s="180" t="s">
        <v>107</v>
      </c>
      <c r="E3" s="181"/>
      <c r="F3" s="181"/>
      <c r="G3" s="181"/>
      <c r="H3" s="181"/>
      <c r="I3" s="181"/>
      <c r="J3" s="182"/>
    </row>
    <row r="4" spans="1:10" ht="29.25" customHeight="1" x14ac:dyDescent="0.15">
      <c r="A4" s="175"/>
      <c r="B4" s="177"/>
      <c r="C4" s="179"/>
      <c r="D4" s="156" t="s">
        <v>60</v>
      </c>
      <c r="E4" s="154" t="s">
        <v>108</v>
      </c>
      <c r="F4" s="156" t="s">
        <v>109</v>
      </c>
      <c r="G4" s="77" t="s">
        <v>110</v>
      </c>
      <c r="H4" s="156" t="s">
        <v>111</v>
      </c>
      <c r="I4" s="156" t="s">
        <v>112</v>
      </c>
      <c r="J4" s="155" t="s">
        <v>113</v>
      </c>
    </row>
    <row r="5" spans="1:10" ht="24" customHeight="1" x14ac:dyDescent="0.15">
      <c r="A5" s="93" t="s">
        <v>123</v>
      </c>
      <c r="B5" s="79">
        <f>SUM(B6:B12)</f>
        <v>613</v>
      </c>
      <c r="C5" s="79">
        <f>SUM(C6:C12)</f>
        <v>25979</v>
      </c>
      <c r="D5" s="79">
        <f>SUM(D6:D12)</f>
        <v>1972</v>
      </c>
      <c r="E5" s="79">
        <f t="shared" ref="E5:I5" si="0">SUM(E6:E12)</f>
        <v>9</v>
      </c>
      <c r="F5" s="79">
        <f t="shared" si="0"/>
        <v>23</v>
      </c>
      <c r="G5" s="79">
        <f t="shared" si="0"/>
        <v>14</v>
      </c>
      <c r="H5" s="79">
        <f t="shared" si="0"/>
        <v>456</v>
      </c>
      <c r="I5" s="79">
        <f t="shared" si="0"/>
        <v>529</v>
      </c>
      <c r="J5" s="80">
        <f>SUM(J6:J12)</f>
        <v>941</v>
      </c>
    </row>
    <row r="6" spans="1:10" ht="24" customHeight="1" x14ac:dyDescent="0.15">
      <c r="A6" s="94" t="s">
        <v>124</v>
      </c>
      <c r="B6" s="86">
        <v>298</v>
      </c>
      <c r="C6" s="95">
        <v>8978</v>
      </c>
      <c r="D6" s="86">
        <f>SUM(E6:J6)</f>
        <v>766</v>
      </c>
      <c r="E6" s="82">
        <v>5</v>
      </c>
      <c r="F6" s="86">
        <v>0</v>
      </c>
      <c r="G6" s="86">
        <v>2</v>
      </c>
      <c r="H6" s="86">
        <v>43</v>
      </c>
      <c r="I6" s="86">
        <v>453</v>
      </c>
      <c r="J6" s="95">
        <v>263</v>
      </c>
    </row>
    <row r="7" spans="1:10" s="164" customFormat="1" ht="24" customHeight="1" x14ac:dyDescent="0.15">
      <c r="A7" s="94" t="s">
        <v>125</v>
      </c>
      <c r="B7" s="86">
        <v>154</v>
      </c>
      <c r="C7" s="95">
        <v>6636</v>
      </c>
      <c r="D7" s="86">
        <f t="shared" ref="D7:D12" si="1">SUM(E7:J7)</f>
        <v>355</v>
      </c>
      <c r="E7" s="86">
        <v>0</v>
      </c>
      <c r="F7" s="86">
        <v>0</v>
      </c>
      <c r="G7" s="86">
        <v>0</v>
      </c>
      <c r="H7" s="86">
        <v>158</v>
      </c>
      <c r="I7" s="86">
        <v>15</v>
      </c>
      <c r="J7" s="95">
        <v>182</v>
      </c>
    </row>
    <row r="8" spans="1:10" ht="24" customHeight="1" x14ac:dyDescent="0.15">
      <c r="A8" s="94" t="s">
        <v>126</v>
      </c>
      <c r="B8" s="86">
        <v>2</v>
      </c>
      <c r="C8" s="95">
        <v>44</v>
      </c>
      <c r="D8" s="86">
        <f t="shared" si="1"/>
        <v>3</v>
      </c>
      <c r="E8" s="86">
        <v>0</v>
      </c>
      <c r="F8" s="86">
        <v>0</v>
      </c>
      <c r="G8" s="86">
        <v>0</v>
      </c>
      <c r="H8" s="86">
        <v>3</v>
      </c>
      <c r="I8" s="86">
        <v>0</v>
      </c>
      <c r="J8" s="95">
        <v>0</v>
      </c>
    </row>
    <row r="9" spans="1:10" ht="24" customHeight="1" x14ac:dyDescent="0.15">
      <c r="A9" s="94" t="s">
        <v>127</v>
      </c>
      <c r="B9" s="86">
        <v>0</v>
      </c>
      <c r="C9" s="95">
        <v>0</v>
      </c>
      <c r="D9" s="86">
        <f t="shared" si="1"/>
        <v>0</v>
      </c>
      <c r="E9" s="86">
        <v>0</v>
      </c>
      <c r="F9" s="86">
        <v>0</v>
      </c>
      <c r="G9" s="86">
        <v>0</v>
      </c>
      <c r="H9" s="86">
        <v>0</v>
      </c>
      <c r="I9" s="86">
        <v>0</v>
      </c>
      <c r="J9" s="95">
        <v>0</v>
      </c>
    </row>
    <row r="10" spans="1:10" ht="24" customHeight="1" x14ac:dyDescent="0.15">
      <c r="A10" s="94" t="s">
        <v>128</v>
      </c>
      <c r="B10" s="86">
        <v>1</v>
      </c>
      <c r="C10" s="95">
        <v>11</v>
      </c>
      <c r="D10" s="86">
        <f t="shared" si="1"/>
        <v>1</v>
      </c>
      <c r="E10" s="86">
        <v>0</v>
      </c>
      <c r="F10" s="86">
        <v>0</v>
      </c>
      <c r="G10" s="86">
        <v>0</v>
      </c>
      <c r="H10" s="86">
        <v>0</v>
      </c>
      <c r="I10" s="86">
        <v>1</v>
      </c>
      <c r="J10" s="95">
        <v>0</v>
      </c>
    </row>
    <row r="11" spans="1:10" ht="24" customHeight="1" x14ac:dyDescent="0.15">
      <c r="A11" s="94" t="s">
        <v>129</v>
      </c>
      <c r="B11" s="86">
        <v>4</v>
      </c>
      <c r="C11" s="95">
        <v>206</v>
      </c>
      <c r="D11" s="86">
        <f t="shared" si="1"/>
        <v>7</v>
      </c>
      <c r="E11" s="86">
        <v>0</v>
      </c>
      <c r="F11" s="86">
        <v>0</v>
      </c>
      <c r="G11" s="86">
        <v>3</v>
      </c>
      <c r="H11" s="86">
        <v>1</v>
      </c>
      <c r="I11" s="86">
        <v>0</v>
      </c>
      <c r="J11" s="95">
        <v>3</v>
      </c>
    </row>
    <row r="12" spans="1:10" ht="24" customHeight="1" x14ac:dyDescent="0.15">
      <c r="A12" s="96" t="s">
        <v>99</v>
      </c>
      <c r="B12" s="90">
        <v>154</v>
      </c>
      <c r="C12" s="97">
        <v>10104</v>
      </c>
      <c r="D12" s="90">
        <f t="shared" si="1"/>
        <v>840</v>
      </c>
      <c r="E12" s="90">
        <v>4</v>
      </c>
      <c r="F12" s="90">
        <v>23</v>
      </c>
      <c r="G12" s="90">
        <v>9</v>
      </c>
      <c r="H12" s="90">
        <v>251</v>
      </c>
      <c r="I12" s="90">
        <v>60</v>
      </c>
      <c r="J12" s="97">
        <v>493</v>
      </c>
    </row>
    <row r="13" spans="1:10" ht="15.75" customHeight="1" x14ac:dyDescent="0.15">
      <c r="A13" s="165"/>
      <c r="B13" s="165"/>
      <c r="C13" s="30"/>
      <c r="J13" s="30" t="s">
        <v>24</v>
      </c>
    </row>
    <row r="14" spans="1:10" x14ac:dyDescent="0.15">
      <c r="A14" s="165"/>
      <c r="B14" s="165"/>
      <c r="C14" s="30"/>
    </row>
  </sheetData>
  <mergeCells count="4">
    <mergeCell ref="A3:A4"/>
    <mergeCell ref="B3:B4"/>
    <mergeCell ref="C3:C4"/>
    <mergeCell ref="D3:J3"/>
  </mergeCells>
  <phoneticPr fontId="3"/>
  <pageMargins left="0.70866141732283472" right="0.6692913385826772" top="4.7244094488188981" bottom="0.78740157480314965" header="0.39370078740157483"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6" tint="-0.249977111117893"/>
  </sheetPr>
  <dimension ref="A1:S54"/>
  <sheetViews>
    <sheetView view="pageBreakPreview" zoomScaleNormal="100" workbookViewId="0">
      <pane xSplit="3" ySplit="4" topLeftCell="D5" activePane="bottomRight" state="frozen"/>
      <selection activeCell="J20" sqref="J20"/>
      <selection pane="topRight" activeCell="J20" sqref="J20"/>
      <selection pane="bottomLeft" activeCell="J20" sqref="J20"/>
      <selection pane="bottomRight" activeCell="O17" sqref="O17"/>
    </sheetView>
  </sheetViews>
  <sheetFormatPr defaultRowHeight="13.5" x14ac:dyDescent="0.15"/>
  <cols>
    <col min="1" max="2" width="2.75" style="3" customWidth="1"/>
    <col min="3" max="3" width="8.875" style="3" customWidth="1"/>
    <col min="4" max="4" width="3.375" style="3" customWidth="1"/>
    <col min="5" max="7" width="6.125" style="3" customWidth="1"/>
    <col min="8" max="13" width="5.75" style="3" customWidth="1"/>
    <col min="14" max="14" width="6.125" style="3" customWidth="1"/>
    <col min="15" max="19" width="5.75" style="3" customWidth="1"/>
    <col min="20" max="16384" width="9" style="3"/>
  </cols>
  <sheetData>
    <row r="1" spans="1:19" ht="18.75" customHeight="1" x14ac:dyDescent="0.15">
      <c r="A1" s="98" t="s">
        <v>130</v>
      </c>
      <c r="B1" s="2"/>
      <c r="C1" s="2"/>
      <c r="D1" s="2"/>
      <c r="Q1" s="99"/>
    </row>
    <row r="2" spans="1:19" ht="13.5" customHeight="1" x14ac:dyDescent="0.15">
      <c r="A2" s="1"/>
      <c r="B2" s="2"/>
      <c r="C2" s="2"/>
      <c r="D2" s="2"/>
      <c r="S2" s="30" t="s">
        <v>122</v>
      </c>
    </row>
    <row r="3" spans="1:19" ht="21.95" customHeight="1" x14ac:dyDescent="0.15">
      <c r="A3" s="186" t="s">
        <v>131</v>
      </c>
      <c r="B3" s="186"/>
      <c r="C3" s="186"/>
      <c r="D3" s="187"/>
      <c r="E3" s="183" t="s">
        <v>132</v>
      </c>
      <c r="F3" s="184"/>
      <c r="G3" s="184"/>
      <c r="H3" s="183" t="s">
        <v>133</v>
      </c>
      <c r="I3" s="184"/>
      <c r="J3" s="184"/>
      <c r="K3" s="183" t="s">
        <v>134</v>
      </c>
      <c r="L3" s="184"/>
      <c r="M3" s="184"/>
      <c r="N3" s="183" t="s">
        <v>135</v>
      </c>
      <c r="O3" s="184"/>
      <c r="P3" s="184"/>
      <c r="Q3" s="183" t="s">
        <v>136</v>
      </c>
      <c r="R3" s="184"/>
      <c r="S3" s="185"/>
    </row>
    <row r="4" spans="1:19" ht="21.95" customHeight="1" x14ac:dyDescent="0.15">
      <c r="A4" s="188"/>
      <c r="B4" s="188"/>
      <c r="C4" s="188"/>
      <c r="D4" s="189"/>
      <c r="E4" s="100"/>
      <c r="F4" s="101" t="s">
        <v>137</v>
      </c>
      <c r="G4" s="101" t="s">
        <v>138</v>
      </c>
      <c r="H4" s="100"/>
      <c r="I4" s="101" t="s">
        <v>137</v>
      </c>
      <c r="J4" s="101" t="s">
        <v>138</v>
      </c>
      <c r="K4" s="100"/>
      <c r="L4" s="101" t="s">
        <v>137</v>
      </c>
      <c r="M4" s="101" t="s">
        <v>138</v>
      </c>
      <c r="N4" s="100"/>
      <c r="O4" s="101" t="s">
        <v>137</v>
      </c>
      <c r="P4" s="101" t="s">
        <v>138</v>
      </c>
      <c r="Q4" s="100"/>
      <c r="R4" s="101" t="s">
        <v>137</v>
      </c>
      <c r="S4" s="102" t="s">
        <v>138</v>
      </c>
    </row>
    <row r="5" spans="1:19" ht="21.95" customHeight="1" x14ac:dyDescent="0.15">
      <c r="A5" s="193" t="s">
        <v>139</v>
      </c>
      <c r="B5" s="196" t="s">
        <v>141</v>
      </c>
      <c r="C5" s="197"/>
      <c r="D5" s="198"/>
      <c r="E5" s="103">
        <f>F5+G5</f>
        <v>332142</v>
      </c>
      <c r="F5" s="103">
        <f>I5+L5+O5+R5</f>
        <v>145974</v>
      </c>
      <c r="G5" s="103">
        <f>J5+M5+P5+S5</f>
        <v>186168</v>
      </c>
      <c r="H5" s="104">
        <f>I5+J5</f>
        <v>56711</v>
      </c>
      <c r="I5" s="104">
        <v>28276</v>
      </c>
      <c r="J5" s="104">
        <v>28435</v>
      </c>
      <c r="K5" s="104">
        <f>L5+M5</f>
        <v>52078</v>
      </c>
      <c r="L5" s="104">
        <v>23381</v>
      </c>
      <c r="M5" s="104">
        <v>28697</v>
      </c>
      <c r="N5" s="104">
        <f>SUM(O5:P5)</f>
        <v>140701</v>
      </c>
      <c r="O5" s="104">
        <v>58240</v>
      </c>
      <c r="P5" s="104">
        <v>82461</v>
      </c>
      <c r="Q5" s="104">
        <f>R5+S5</f>
        <v>82652</v>
      </c>
      <c r="R5" s="104">
        <v>36077</v>
      </c>
      <c r="S5" s="105">
        <v>46575</v>
      </c>
    </row>
    <row r="6" spans="1:19" ht="21.95" customHeight="1" x14ac:dyDescent="0.15">
      <c r="A6" s="194"/>
      <c r="B6" s="199" t="s">
        <v>143</v>
      </c>
      <c r="C6" s="200"/>
      <c r="D6" s="201"/>
      <c r="E6" s="106">
        <f>F6+G6</f>
        <v>61979</v>
      </c>
      <c r="F6" s="106">
        <f>I6+L6+O6+R6</f>
        <v>23560</v>
      </c>
      <c r="G6" s="106">
        <f>J6+M6+P6+S6</f>
        <v>38419</v>
      </c>
      <c r="H6" s="107">
        <f>I6+J6</f>
        <v>5829</v>
      </c>
      <c r="I6" s="107">
        <v>2533</v>
      </c>
      <c r="J6" s="107">
        <v>3296</v>
      </c>
      <c r="K6" s="107">
        <f>L6+M6</f>
        <v>6450</v>
      </c>
      <c r="L6" s="107">
        <v>2350</v>
      </c>
      <c r="M6" s="107">
        <v>4100</v>
      </c>
      <c r="N6" s="107">
        <f>SUM(O6:P6)</f>
        <v>31049</v>
      </c>
      <c r="O6" s="107">
        <v>11531</v>
      </c>
      <c r="P6" s="107">
        <v>19518</v>
      </c>
      <c r="Q6" s="107">
        <f>R6+S6</f>
        <v>18651</v>
      </c>
      <c r="R6" s="107">
        <v>7146</v>
      </c>
      <c r="S6" s="108">
        <v>11505</v>
      </c>
    </row>
    <row r="7" spans="1:19" ht="21.95" customHeight="1" x14ac:dyDescent="0.15">
      <c r="A7" s="195"/>
      <c r="B7" s="202" t="s">
        <v>144</v>
      </c>
      <c r="C7" s="203"/>
      <c r="D7" s="204"/>
      <c r="E7" s="109">
        <f t="shared" ref="E7:S7" si="0">ROUND(E6/E5,4)</f>
        <v>0.18659999999999999</v>
      </c>
      <c r="F7" s="109">
        <f t="shared" si="0"/>
        <v>0.16139999999999999</v>
      </c>
      <c r="G7" s="109">
        <f t="shared" si="0"/>
        <v>0.2064</v>
      </c>
      <c r="H7" s="110">
        <f t="shared" si="0"/>
        <v>0.1028</v>
      </c>
      <c r="I7" s="110">
        <f t="shared" si="0"/>
        <v>8.9599999999999999E-2</v>
      </c>
      <c r="J7" s="110">
        <f t="shared" si="0"/>
        <v>0.1159</v>
      </c>
      <c r="K7" s="110">
        <f t="shared" si="0"/>
        <v>0.1239</v>
      </c>
      <c r="L7" s="110">
        <f t="shared" si="0"/>
        <v>0.10050000000000001</v>
      </c>
      <c r="M7" s="110">
        <f t="shared" si="0"/>
        <v>0.1429</v>
      </c>
      <c r="N7" s="110">
        <f t="shared" si="0"/>
        <v>0.22070000000000001</v>
      </c>
      <c r="O7" s="110">
        <f t="shared" si="0"/>
        <v>0.19800000000000001</v>
      </c>
      <c r="P7" s="110">
        <f t="shared" si="0"/>
        <v>0.23669999999999999</v>
      </c>
      <c r="Q7" s="111">
        <f t="shared" si="0"/>
        <v>0.22570000000000001</v>
      </c>
      <c r="R7" s="111">
        <f t="shared" si="0"/>
        <v>0.1981</v>
      </c>
      <c r="S7" s="112">
        <f t="shared" si="0"/>
        <v>0.247</v>
      </c>
    </row>
    <row r="8" spans="1:19" ht="21.95" customHeight="1" x14ac:dyDescent="0.15">
      <c r="A8" s="205" t="s">
        <v>145</v>
      </c>
      <c r="B8" s="208" t="s">
        <v>146</v>
      </c>
      <c r="C8" s="209"/>
      <c r="D8" s="210"/>
      <c r="E8" s="113">
        <f>F8+G8</f>
        <v>17295</v>
      </c>
      <c r="F8" s="113">
        <f>SUM(I8,L8,O8,R8)</f>
        <v>11828</v>
      </c>
      <c r="G8" s="113">
        <f>SUM(J8,M8,P8,S8)</f>
        <v>5467</v>
      </c>
      <c r="H8" s="114">
        <f>I8+J8</f>
        <v>1583</v>
      </c>
      <c r="I8" s="114">
        <v>1224</v>
      </c>
      <c r="J8" s="114">
        <v>359</v>
      </c>
      <c r="K8" s="114">
        <f t="shared" ref="K8:K21" si="1">L8+M8</f>
        <v>1796</v>
      </c>
      <c r="L8" s="114">
        <v>1275</v>
      </c>
      <c r="M8" s="114">
        <v>521</v>
      </c>
      <c r="N8" s="114">
        <f t="shared" ref="N8:N21" si="2">O8+P8</f>
        <v>8699</v>
      </c>
      <c r="O8" s="114">
        <v>5918</v>
      </c>
      <c r="P8" s="114">
        <v>2781</v>
      </c>
      <c r="Q8" s="114">
        <f>R8+S8</f>
        <v>5217</v>
      </c>
      <c r="R8" s="114">
        <v>3411</v>
      </c>
      <c r="S8" s="115">
        <v>1806</v>
      </c>
    </row>
    <row r="9" spans="1:19" ht="21.95" customHeight="1" x14ac:dyDescent="0.15">
      <c r="A9" s="206"/>
      <c r="B9" s="190" t="s">
        <v>147</v>
      </c>
      <c r="C9" s="191"/>
      <c r="D9" s="192"/>
      <c r="E9" s="106">
        <f t="shared" ref="E9:E21" si="3">F9+G9</f>
        <v>14609</v>
      </c>
      <c r="F9" s="106">
        <f t="shared" ref="F9:G19" si="4">SUM(I9,L9,O9,R9)</f>
        <v>7633</v>
      </c>
      <c r="G9" s="106">
        <f t="shared" si="4"/>
        <v>6976</v>
      </c>
      <c r="H9" s="107">
        <f t="shared" ref="H9:H21" si="5">I9+J9</f>
        <v>1453</v>
      </c>
      <c r="I9" s="107">
        <v>939</v>
      </c>
      <c r="J9" s="107">
        <v>514</v>
      </c>
      <c r="K9" s="107">
        <f t="shared" si="1"/>
        <v>1557</v>
      </c>
      <c r="L9" s="107">
        <v>879</v>
      </c>
      <c r="M9" s="107">
        <v>678</v>
      </c>
      <c r="N9" s="107">
        <f t="shared" si="2"/>
        <v>7249</v>
      </c>
      <c r="O9" s="107">
        <v>3724</v>
      </c>
      <c r="P9" s="107">
        <v>3525</v>
      </c>
      <c r="Q9" s="107">
        <f t="shared" ref="Q9:Q19" si="6">R9+S9</f>
        <v>4350</v>
      </c>
      <c r="R9" s="107">
        <v>2091</v>
      </c>
      <c r="S9" s="108">
        <v>2259</v>
      </c>
    </row>
    <row r="10" spans="1:19" ht="21.95" customHeight="1" x14ac:dyDescent="0.15">
      <c r="A10" s="206"/>
      <c r="B10" s="190" t="s">
        <v>148</v>
      </c>
      <c r="C10" s="191"/>
      <c r="D10" s="192"/>
      <c r="E10" s="106">
        <f t="shared" si="3"/>
        <v>26526</v>
      </c>
      <c r="F10" s="106">
        <f t="shared" si="4"/>
        <v>11546</v>
      </c>
      <c r="G10" s="106">
        <f t="shared" si="4"/>
        <v>14980</v>
      </c>
      <c r="H10" s="107">
        <f t="shared" si="5"/>
        <v>1119</v>
      </c>
      <c r="I10" s="107">
        <v>709</v>
      </c>
      <c r="J10" s="107">
        <v>410</v>
      </c>
      <c r="K10" s="107">
        <f t="shared" si="1"/>
        <v>1924</v>
      </c>
      <c r="L10" s="107">
        <v>912</v>
      </c>
      <c r="M10" s="107">
        <v>1012</v>
      </c>
      <c r="N10" s="107">
        <f t="shared" si="2"/>
        <v>13822</v>
      </c>
      <c r="O10" s="107">
        <v>5998</v>
      </c>
      <c r="P10" s="107">
        <v>7824</v>
      </c>
      <c r="Q10" s="107">
        <f t="shared" si="6"/>
        <v>9661</v>
      </c>
      <c r="R10" s="107">
        <v>3927</v>
      </c>
      <c r="S10" s="108">
        <v>5734</v>
      </c>
    </row>
    <row r="11" spans="1:19" ht="21.95" customHeight="1" x14ac:dyDescent="0.15">
      <c r="A11" s="206"/>
      <c r="B11" s="190" t="s">
        <v>149</v>
      </c>
      <c r="C11" s="191"/>
      <c r="D11" s="192"/>
      <c r="E11" s="106">
        <f t="shared" si="3"/>
        <v>11166</v>
      </c>
      <c r="F11" s="106">
        <f t="shared" si="4"/>
        <v>5770</v>
      </c>
      <c r="G11" s="106">
        <f t="shared" si="4"/>
        <v>5396</v>
      </c>
      <c r="H11" s="107">
        <f t="shared" si="5"/>
        <v>804</v>
      </c>
      <c r="I11" s="107">
        <v>554</v>
      </c>
      <c r="J11" s="107">
        <v>250</v>
      </c>
      <c r="K11" s="107">
        <f t="shared" si="1"/>
        <v>1239</v>
      </c>
      <c r="L11" s="107">
        <v>653</v>
      </c>
      <c r="M11" s="107">
        <v>586</v>
      </c>
      <c r="N11" s="107">
        <f t="shared" si="2"/>
        <v>6010</v>
      </c>
      <c r="O11" s="107">
        <v>3097</v>
      </c>
      <c r="P11" s="107">
        <v>2913</v>
      </c>
      <c r="Q11" s="107">
        <f t="shared" si="6"/>
        <v>3113</v>
      </c>
      <c r="R11" s="107">
        <v>1466</v>
      </c>
      <c r="S11" s="108">
        <v>1647</v>
      </c>
    </row>
    <row r="12" spans="1:19" ht="21.95" customHeight="1" x14ac:dyDescent="0.15">
      <c r="A12" s="206"/>
      <c r="B12" s="190" t="s">
        <v>150</v>
      </c>
      <c r="C12" s="191"/>
      <c r="D12" s="192"/>
      <c r="E12" s="106">
        <f t="shared" si="3"/>
        <v>12396</v>
      </c>
      <c r="F12" s="106">
        <f t="shared" si="4"/>
        <v>6721</v>
      </c>
      <c r="G12" s="106">
        <f t="shared" si="4"/>
        <v>5675</v>
      </c>
      <c r="H12" s="107">
        <f t="shared" si="5"/>
        <v>1166</v>
      </c>
      <c r="I12" s="107">
        <v>856</v>
      </c>
      <c r="J12" s="107">
        <v>310</v>
      </c>
      <c r="K12" s="107">
        <f t="shared" si="1"/>
        <v>1396</v>
      </c>
      <c r="L12" s="107">
        <v>837</v>
      </c>
      <c r="M12" s="107">
        <v>559</v>
      </c>
      <c r="N12" s="107">
        <f t="shared" si="2"/>
        <v>6319</v>
      </c>
      <c r="O12" s="107">
        <v>3326</v>
      </c>
      <c r="P12" s="107">
        <v>2993</v>
      </c>
      <c r="Q12" s="107">
        <f t="shared" si="6"/>
        <v>3515</v>
      </c>
      <c r="R12" s="107">
        <v>1702</v>
      </c>
      <c r="S12" s="108">
        <v>1813</v>
      </c>
    </row>
    <row r="13" spans="1:19" ht="21.95" customHeight="1" x14ac:dyDescent="0.15">
      <c r="A13" s="206"/>
      <c r="B13" s="199" t="s">
        <v>151</v>
      </c>
      <c r="C13" s="200"/>
      <c r="D13" s="201"/>
      <c r="E13" s="106">
        <f t="shared" si="3"/>
        <v>2184</v>
      </c>
      <c r="F13" s="106">
        <f t="shared" si="4"/>
        <v>1727</v>
      </c>
      <c r="G13" s="106">
        <f t="shared" si="4"/>
        <v>457</v>
      </c>
      <c r="H13" s="107">
        <f t="shared" si="5"/>
        <v>240</v>
      </c>
      <c r="I13" s="107">
        <v>202</v>
      </c>
      <c r="J13" s="107">
        <v>38</v>
      </c>
      <c r="K13" s="107">
        <f t="shared" si="1"/>
        <v>226</v>
      </c>
      <c r="L13" s="107">
        <v>186</v>
      </c>
      <c r="M13" s="107">
        <v>40</v>
      </c>
      <c r="N13" s="107">
        <f t="shared" si="2"/>
        <v>1030</v>
      </c>
      <c r="O13" s="107">
        <v>810</v>
      </c>
      <c r="P13" s="107">
        <v>220</v>
      </c>
      <c r="Q13" s="107">
        <f t="shared" si="6"/>
        <v>688</v>
      </c>
      <c r="R13" s="107">
        <v>529</v>
      </c>
      <c r="S13" s="108">
        <v>159</v>
      </c>
    </row>
    <row r="14" spans="1:19" ht="21.95" customHeight="1" x14ac:dyDescent="0.15">
      <c r="A14" s="206"/>
      <c r="B14" s="190" t="s">
        <v>152</v>
      </c>
      <c r="C14" s="191"/>
      <c r="D14" s="192"/>
      <c r="E14" s="106">
        <f t="shared" si="3"/>
        <v>36582</v>
      </c>
      <c r="F14" s="106">
        <f t="shared" si="4"/>
        <v>12506</v>
      </c>
      <c r="G14" s="106">
        <f t="shared" si="4"/>
        <v>24076</v>
      </c>
      <c r="H14" s="107">
        <f t="shared" si="5"/>
        <v>2794</v>
      </c>
      <c r="I14" s="107">
        <v>1457</v>
      </c>
      <c r="J14" s="107">
        <v>1337</v>
      </c>
      <c r="K14" s="107">
        <f t="shared" si="1"/>
        <v>3875</v>
      </c>
      <c r="L14" s="107">
        <v>1308</v>
      </c>
      <c r="M14" s="107">
        <v>2567</v>
      </c>
      <c r="N14" s="107">
        <f t="shared" si="2"/>
        <v>19198</v>
      </c>
      <c r="O14" s="107">
        <v>6145</v>
      </c>
      <c r="P14" s="107">
        <v>13053</v>
      </c>
      <c r="Q14" s="107">
        <f t="shared" si="6"/>
        <v>10715</v>
      </c>
      <c r="R14" s="107">
        <v>3596</v>
      </c>
      <c r="S14" s="108">
        <v>7119</v>
      </c>
    </row>
    <row r="15" spans="1:19" ht="21.95" customHeight="1" x14ac:dyDescent="0.15">
      <c r="A15" s="206"/>
      <c r="B15" s="190" t="s">
        <v>153</v>
      </c>
      <c r="C15" s="191"/>
      <c r="D15" s="192"/>
      <c r="E15" s="106">
        <f t="shared" si="3"/>
        <v>14297</v>
      </c>
      <c r="F15" s="106">
        <f t="shared" si="4"/>
        <v>7457</v>
      </c>
      <c r="G15" s="106">
        <f t="shared" si="4"/>
        <v>6840</v>
      </c>
      <c r="H15" s="107">
        <f t="shared" si="5"/>
        <v>632</v>
      </c>
      <c r="I15" s="107">
        <v>427</v>
      </c>
      <c r="J15" s="107">
        <v>205</v>
      </c>
      <c r="K15" s="107">
        <f t="shared" si="1"/>
        <v>1184</v>
      </c>
      <c r="L15" s="107">
        <v>630</v>
      </c>
      <c r="M15" s="107">
        <v>554</v>
      </c>
      <c r="N15" s="107">
        <f t="shared" si="2"/>
        <v>7637</v>
      </c>
      <c r="O15" s="107">
        <v>3951</v>
      </c>
      <c r="P15" s="107">
        <v>3686</v>
      </c>
      <c r="Q15" s="107">
        <f t="shared" si="6"/>
        <v>4844</v>
      </c>
      <c r="R15" s="107">
        <v>2449</v>
      </c>
      <c r="S15" s="108">
        <v>2395</v>
      </c>
    </row>
    <row r="16" spans="1:19" ht="21.95" customHeight="1" x14ac:dyDescent="0.15">
      <c r="A16" s="206"/>
      <c r="B16" s="190" t="s">
        <v>154</v>
      </c>
      <c r="C16" s="191"/>
      <c r="D16" s="192"/>
      <c r="E16" s="106">
        <f t="shared" si="3"/>
        <v>26811</v>
      </c>
      <c r="F16" s="106">
        <f t="shared" si="4"/>
        <v>10554</v>
      </c>
      <c r="G16" s="106">
        <f t="shared" si="4"/>
        <v>16257</v>
      </c>
      <c r="H16" s="107">
        <f t="shared" si="5"/>
        <v>1006</v>
      </c>
      <c r="I16" s="107">
        <v>531</v>
      </c>
      <c r="J16" s="107">
        <v>475</v>
      </c>
      <c r="K16" s="107">
        <f t="shared" si="1"/>
        <v>2133</v>
      </c>
      <c r="L16" s="107">
        <v>879</v>
      </c>
      <c r="M16" s="107">
        <v>1254</v>
      </c>
      <c r="N16" s="107">
        <f t="shared" si="2"/>
        <v>14270</v>
      </c>
      <c r="O16" s="107">
        <v>5470</v>
      </c>
      <c r="P16" s="107">
        <v>8800</v>
      </c>
      <c r="Q16" s="107">
        <f t="shared" si="6"/>
        <v>9402</v>
      </c>
      <c r="R16" s="107">
        <v>3674</v>
      </c>
      <c r="S16" s="108">
        <v>5728</v>
      </c>
    </row>
    <row r="17" spans="1:19" ht="21.95" customHeight="1" x14ac:dyDescent="0.15">
      <c r="A17" s="206"/>
      <c r="B17" s="190" t="s">
        <v>155</v>
      </c>
      <c r="C17" s="191"/>
      <c r="D17" s="192"/>
      <c r="E17" s="106">
        <f>F17+G17</f>
        <v>7590</v>
      </c>
      <c r="F17" s="106">
        <f t="shared" si="4"/>
        <v>4043</v>
      </c>
      <c r="G17" s="106">
        <f>SUM(J17,M17,P17,S17)</f>
        <v>3547</v>
      </c>
      <c r="H17" s="107">
        <f t="shared" si="5"/>
        <v>638</v>
      </c>
      <c r="I17" s="107">
        <v>482</v>
      </c>
      <c r="J17" s="107">
        <v>156</v>
      </c>
      <c r="K17" s="107">
        <f t="shared" si="1"/>
        <v>819</v>
      </c>
      <c r="L17" s="107">
        <v>452</v>
      </c>
      <c r="M17" s="107">
        <v>367</v>
      </c>
      <c r="N17" s="107">
        <f t="shared" si="2"/>
        <v>3779</v>
      </c>
      <c r="O17" s="107">
        <v>1933</v>
      </c>
      <c r="P17" s="107">
        <v>1846</v>
      </c>
      <c r="Q17" s="107">
        <f t="shared" si="6"/>
        <v>2354</v>
      </c>
      <c r="R17" s="107">
        <v>1176</v>
      </c>
      <c r="S17" s="108">
        <v>1178</v>
      </c>
    </row>
    <row r="18" spans="1:19" ht="21.95" customHeight="1" x14ac:dyDescent="0.15">
      <c r="A18" s="206"/>
      <c r="B18" s="190" t="s">
        <v>156</v>
      </c>
      <c r="C18" s="191"/>
      <c r="D18" s="192"/>
      <c r="E18" s="106">
        <f>F18+G18</f>
        <v>8397</v>
      </c>
      <c r="F18" s="106">
        <f t="shared" si="4"/>
        <v>5049</v>
      </c>
      <c r="G18" s="106">
        <f>SUM(J18,M18,P18,S18)</f>
        <v>3348</v>
      </c>
      <c r="H18" s="107">
        <f t="shared" si="5"/>
        <v>1108</v>
      </c>
      <c r="I18" s="107">
        <v>892</v>
      </c>
      <c r="J18" s="107">
        <v>216</v>
      </c>
      <c r="K18" s="107">
        <f t="shared" si="1"/>
        <v>1124</v>
      </c>
      <c r="L18" s="107">
        <v>688</v>
      </c>
      <c r="M18" s="107">
        <v>436</v>
      </c>
      <c r="N18" s="107">
        <f t="shared" si="2"/>
        <v>4181</v>
      </c>
      <c r="O18" s="107">
        <v>2372</v>
      </c>
      <c r="P18" s="107">
        <v>1809</v>
      </c>
      <c r="Q18" s="107">
        <f t="shared" si="6"/>
        <v>1984</v>
      </c>
      <c r="R18" s="107">
        <v>1097</v>
      </c>
      <c r="S18" s="108">
        <v>887</v>
      </c>
    </row>
    <row r="19" spans="1:19" ht="21.95" customHeight="1" x14ac:dyDescent="0.15">
      <c r="A19" s="207"/>
      <c r="B19" s="211" t="s">
        <v>157</v>
      </c>
      <c r="C19" s="212"/>
      <c r="D19" s="213"/>
      <c r="E19" s="116">
        <f t="shared" si="3"/>
        <v>9651</v>
      </c>
      <c r="F19" s="116">
        <f t="shared" si="4"/>
        <v>6242</v>
      </c>
      <c r="G19" s="116">
        <f t="shared" si="4"/>
        <v>3409</v>
      </c>
      <c r="H19" s="117">
        <f t="shared" si="5"/>
        <v>997</v>
      </c>
      <c r="I19" s="117">
        <v>768</v>
      </c>
      <c r="J19" s="117">
        <v>229</v>
      </c>
      <c r="K19" s="117">
        <f t="shared" si="1"/>
        <v>1303</v>
      </c>
      <c r="L19" s="117">
        <v>804</v>
      </c>
      <c r="M19" s="117">
        <v>499</v>
      </c>
      <c r="N19" s="117">
        <f t="shared" si="2"/>
        <v>5025</v>
      </c>
      <c r="O19" s="117">
        <v>3184</v>
      </c>
      <c r="P19" s="117">
        <v>1841</v>
      </c>
      <c r="Q19" s="107">
        <f t="shared" si="6"/>
        <v>2326</v>
      </c>
      <c r="R19" s="107">
        <v>1486</v>
      </c>
      <c r="S19" s="118">
        <v>840</v>
      </c>
    </row>
    <row r="20" spans="1:19" ht="21.95" customHeight="1" x14ac:dyDescent="0.15">
      <c r="A20" s="214" t="s">
        <v>158</v>
      </c>
      <c r="B20" s="215" t="s">
        <v>159</v>
      </c>
      <c r="C20" s="209" t="s">
        <v>141</v>
      </c>
      <c r="D20" s="210"/>
      <c r="E20" s="106">
        <f>F20+G20</f>
        <v>1737</v>
      </c>
      <c r="F20" s="106">
        <f>SUM(I20,L20,O20)</f>
        <v>1375</v>
      </c>
      <c r="G20" s="106">
        <f>SUM(J20,M20,P20)</f>
        <v>362</v>
      </c>
      <c r="H20" s="107">
        <f t="shared" si="5"/>
        <v>640</v>
      </c>
      <c r="I20" s="107">
        <v>544</v>
      </c>
      <c r="J20" s="107">
        <v>96</v>
      </c>
      <c r="K20" s="107">
        <f t="shared" si="1"/>
        <v>565</v>
      </c>
      <c r="L20" s="107">
        <v>446</v>
      </c>
      <c r="M20" s="107">
        <v>119</v>
      </c>
      <c r="N20" s="107">
        <f t="shared" si="2"/>
        <v>532</v>
      </c>
      <c r="O20" s="107">
        <v>385</v>
      </c>
      <c r="P20" s="107">
        <v>147</v>
      </c>
      <c r="Q20" s="218"/>
      <c r="R20" s="218"/>
      <c r="S20" s="221"/>
    </row>
    <row r="21" spans="1:19" ht="21.95" customHeight="1" x14ac:dyDescent="0.15">
      <c r="A21" s="194"/>
      <c r="B21" s="216"/>
      <c r="C21" s="200" t="s">
        <v>160</v>
      </c>
      <c r="D21" s="201"/>
      <c r="E21" s="106">
        <f t="shared" si="3"/>
        <v>99</v>
      </c>
      <c r="F21" s="106">
        <f>SUM(I21,L21,O21)</f>
        <v>67</v>
      </c>
      <c r="G21" s="106">
        <f>SUM(J21,M21,P21)</f>
        <v>32</v>
      </c>
      <c r="H21" s="107">
        <f t="shared" si="5"/>
        <v>28</v>
      </c>
      <c r="I21" s="107">
        <v>23</v>
      </c>
      <c r="J21" s="107">
        <v>5</v>
      </c>
      <c r="K21" s="107">
        <f t="shared" si="1"/>
        <v>31</v>
      </c>
      <c r="L21" s="107">
        <v>22</v>
      </c>
      <c r="M21" s="107">
        <v>9</v>
      </c>
      <c r="N21" s="107">
        <f t="shared" si="2"/>
        <v>40</v>
      </c>
      <c r="O21" s="107">
        <v>22</v>
      </c>
      <c r="P21" s="107">
        <v>18</v>
      </c>
      <c r="Q21" s="219"/>
      <c r="R21" s="219"/>
      <c r="S21" s="222"/>
    </row>
    <row r="22" spans="1:19" ht="21.95" customHeight="1" x14ac:dyDescent="0.15">
      <c r="A22" s="194"/>
      <c r="B22" s="217"/>
      <c r="C22" s="203" t="s">
        <v>161</v>
      </c>
      <c r="D22" s="204"/>
      <c r="E22" s="109">
        <f t="shared" ref="E22:P22" si="7">ROUND(E21/E20,4)</f>
        <v>5.7000000000000002E-2</v>
      </c>
      <c r="F22" s="109">
        <f t="shared" si="7"/>
        <v>4.87E-2</v>
      </c>
      <c r="G22" s="109">
        <f t="shared" si="7"/>
        <v>8.8400000000000006E-2</v>
      </c>
      <c r="H22" s="110">
        <f t="shared" si="7"/>
        <v>4.3799999999999999E-2</v>
      </c>
      <c r="I22" s="110">
        <f t="shared" si="7"/>
        <v>4.2299999999999997E-2</v>
      </c>
      <c r="J22" s="110">
        <f t="shared" si="7"/>
        <v>5.21E-2</v>
      </c>
      <c r="K22" s="110">
        <f t="shared" si="7"/>
        <v>5.4899999999999997E-2</v>
      </c>
      <c r="L22" s="110">
        <f t="shared" si="7"/>
        <v>4.9299999999999997E-2</v>
      </c>
      <c r="M22" s="110">
        <f t="shared" si="7"/>
        <v>7.5600000000000001E-2</v>
      </c>
      <c r="N22" s="110">
        <f t="shared" si="7"/>
        <v>7.5200000000000003E-2</v>
      </c>
      <c r="O22" s="110">
        <f t="shared" si="7"/>
        <v>5.7099999999999998E-2</v>
      </c>
      <c r="P22" s="110">
        <f t="shared" si="7"/>
        <v>0.12239999999999999</v>
      </c>
      <c r="Q22" s="220"/>
      <c r="R22" s="220"/>
      <c r="S22" s="223"/>
    </row>
    <row r="23" spans="1:19" ht="21.95" customHeight="1" x14ac:dyDescent="0.15">
      <c r="A23" s="194"/>
      <c r="B23" s="215" t="s">
        <v>162</v>
      </c>
      <c r="C23" s="209" t="s">
        <v>141</v>
      </c>
      <c r="D23" s="210"/>
      <c r="E23" s="106">
        <f>F23+G23</f>
        <v>5713</v>
      </c>
      <c r="F23" s="106">
        <f>SUM(I23,L23,O23,R23)</f>
        <v>3558</v>
      </c>
      <c r="G23" s="106">
        <f>SUM(J23,M23,P23,S23)</f>
        <v>2155</v>
      </c>
      <c r="H23" s="107">
        <f>I23+J23</f>
        <v>391</v>
      </c>
      <c r="I23" s="107">
        <v>261</v>
      </c>
      <c r="J23" s="107">
        <v>130</v>
      </c>
      <c r="K23" s="107">
        <f>L23+M23</f>
        <v>408</v>
      </c>
      <c r="L23" s="107">
        <v>223</v>
      </c>
      <c r="M23" s="107">
        <v>185</v>
      </c>
      <c r="N23" s="107">
        <f>O23+P23</f>
        <v>2989</v>
      </c>
      <c r="O23" s="107">
        <v>1886</v>
      </c>
      <c r="P23" s="107">
        <v>1103</v>
      </c>
      <c r="Q23" s="107">
        <f>R23+S23</f>
        <v>1925</v>
      </c>
      <c r="R23" s="107">
        <v>1188</v>
      </c>
      <c r="S23" s="108">
        <v>737</v>
      </c>
    </row>
    <row r="24" spans="1:19" ht="21.95" customHeight="1" x14ac:dyDescent="0.15">
      <c r="A24" s="194"/>
      <c r="B24" s="216"/>
      <c r="C24" s="200" t="s">
        <v>160</v>
      </c>
      <c r="D24" s="201"/>
      <c r="E24" s="106">
        <f>F24+G24</f>
        <v>648</v>
      </c>
      <c r="F24" s="106">
        <f>SUM(I24,L24,O24,R24)</f>
        <v>383</v>
      </c>
      <c r="G24" s="106">
        <f>SUM(J24,M24,P24,S24)</f>
        <v>265</v>
      </c>
      <c r="H24" s="107">
        <f>I24+J24</f>
        <v>33</v>
      </c>
      <c r="I24" s="107">
        <v>21</v>
      </c>
      <c r="J24" s="107">
        <v>12</v>
      </c>
      <c r="K24" s="107">
        <f>L24+M24</f>
        <v>34</v>
      </c>
      <c r="L24" s="107">
        <v>16</v>
      </c>
      <c r="M24" s="107">
        <v>18</v>
      </c>
      <c r="N24" s="107">
        <f>O24+P24</f>
        <v>365</v>
      </c>
      <c r="O24" s="107">
        <v>220</v>
      </c>
      <c r="P24" s="107">
        <v>145</v>
      </c>
      <c r="Q24" s="107">
        <f>R24+S24</f>
        <v>216</v>
      </c>
      <c r="R24" s="107">
        <v>126</v>
      </c>
      <c r="S24" s="108">
        <v>90</v>
      </c>
    </row>
    <row r="25" spans="1:19" ht="21.95" customHeight="1" x14ac:dyDescent="0.15">
      <c r="A25" s="195"/>
      <c r="B25" s="217"/>
      <c r="C25" s="203" t="s">
        <v>161</v>
      </c>
      <c r="D25" s="204"/>
      <c r="E25" s="109">
        <f t="shared" ref="E25:S25" si="8">ROUND(E24/E23,4)</f>
        <v>0.1134</v>
      </c>
      <c r="F25" s="109">
        <f t="shared" si="8"/>
        <v>0.1076</v>
      </c>
      <c r="G25" s="109">
        <f t="shared" si="8"/>
        <v>0.123</v>
      </c>
      <c r="H25" s="110">
        <f t="shared" si="8"/>
        <v>8.4400000000000003E-2</v>
      </c>
      <c r="I25" s="110">
        <f t="shared" si="8"/>
        <v>8.0500000000000002E-2</v>
      </c>
      <c r="J25" s="110">
        <f t="shared" si="8"/>
        <v>9.2299999999999993E-2</v>
      </c>
      <c r="K25" s="110">
        <f t="shared" si="8"/>
        <v>8.3299999999999999E-2</v>
      </c>
      <c r="L25" s="110">
        <f t="shared" si="8"/>
        <v>7.17E-2</v>
      </c>
      <c r="M25" s="110">
        <f t="shared" si="8"/>
        <v>9.7299999999999998E-2</v>
      </c>
      <c r="N25" s="110">
        <f t="shared" si="8"/>
        <v>0.1221</v>
      </c>
      <c r="O25" s="110">
        <f t="shared" si="8"/>
        <v>0.1166</v>
      </c>
      <c r="P25" s="110">
        <f t="shared" si="8"/>
        <v>0.13150000000000001</v>
      </c>
      <c r="Q25" s="110">
        <f t="shared" si="8"/>
        <v>0.11219999999999999</v>
      </c>
      <c r="R25" s="110">
        <f t="shared" si="8"/>
        <v>0.1061</v>
      </c>
      <c r="S25" s="119">
        <f t="shared" si="8"/>
        <v>0.1221</v>
      </c>
    </row>
    <row r="26" spans="1:19" x14ac:dyDescent="0.15">
      <c r="A26" s="3" t="s">
        <v>163</v>
      </c>
      <c r="S26" s="58" t="s">
        <v>164</v>
      </c>
    </row>
    <row r="27" spans="1:19" x14ac:dyDescent="0.15">
      <c r="A27" s="3" t="s">
        <v>165</v>
      </c>
      <c r="S27" s="58"/>
    </row>
    <row r="28" spans="1:19" x14ac:dyDescent="0.15">
      <c r="A28" s="3" t="s">
        <v>166</v>
      </c>
      <c r="S28" s="58"/>
    </row>
    <row r="30" spans="1:19" ht="18.75" customHeight="1" x14ac:dyDescent="0.15">
      <c r="A30" s="2" t="s">
        <v>167</v>
      </c>
      <c r="B30" s="2"/>
      <c r="C30" s="2"/>
      <c r="D30" s="2"/>
      <c r="J30" s="98" t="s">
        <v>168</v>
      </c>
      <c r="K30" s="2"/>
      <c r="L30" s="2"/>
    </row>
    <row r="31" spans="1:19" x14ac:dyDescent="0.15">
      <c r="G31" s="30" t="str">
        <f>S2</f>
        <v>平成28年度</v>
      </c>
      <c r="P31" s="30" t="str">
        <f>S2</f>
        <v>平成28年度</v>
      </c>
    </row>
    <row r="32" spans="1:19" ht="21.95" customHeight="1" x14ac:dyDescent="0.15">
      <c r="A32" s="224" t="s">
        <v>139</v>
      </c>
      <c r="B32" s="224"/>
      <c r="C32" s="225"/>
      <c r="D32" s="230" t="s">
        <v>140</v>
      </c>
      <c r="E32" s="230"/>
      <c r="F32" s="231">
        <v>274953</v>
      </c>
      <c r="G32" s="232"/>
      <c r="J32" s="186" t="s">
        <v>131</v>
      </c>
      <c r="K32" s="186"/>
      <c r="L32" s="186"/>
      <c r="M32" s="187"/>
      <c r="N32" s="183" t="s">
        <v>169</v>
      </c>
      <c r="O32" s="183" t="s">
        <v>137</v>
      </c>
      <c r="P32" s="236" t="s">
        <v>138</v>
      </c>
    </row>
    <row r="33" spans="1:19" ht="21.95" customHeight="1" x14ac:dyDescent="0.15">
      <c r="A33" s="226"/>
      <c r="B33" s="226"/>
      <c r="C33" s="227"/>
      <c r="D33" s="238" t="s">
        <v>142</v>
      </c>
      <c r="E33" s="238"/>
      <c r="F33" s="239">
        <v>55705</v>
      </c>
      <c r="G33" s="240"/>
      <c r="J33" s="233"/>
      <c r="K33" s="233"/>
      <c r="L33" s="233"/>
      <c r="M33" s="234"/>
      <c r="N33" s="235"/>
      <c r="O33" s="235"/>
      <c r="P33" s="237"/>
    </row>
    <row r="34" spans="1:19" ht="21.95" customHeight="1" x14ac:dyDescent="0.15">
      <c r="A34" s="228"/>
      <c r="B34" s="228"/>
      <c r="C34" s="229"/>
      <c r="D34" s="241" t="s">
        <v>170</v>
      </c>
      <c r="E34" s="241"/>
      <c r="F34" s="242">
        <f>F33/F32</f>
        <v>0.20259826224845701</v>
      </c>
      <c r="G34" s="243"/>
      <c r="J34" s="194" t="s">
        <v>171</v>
      </c>
      <c r="K34" s="199" t="s">
        <v>141</v>
      </c>
      <c r="L34" s="200"/>
      <c r="M34" s="201"/>
      <c r="N34" s="120">
        <f>O34+P34</f>
        <v>228169</v>
      </c>
      <c r="O34" s="121">
        <v>86819</v>
      </c>
      <c r="P34" s="122">
        <v>141350</v>
      </c>
    </row>
    <row r="35" spans="1:19" ht="21.95" customHeight="1" x14ac:dyDescent="0.15">
      <c r="A35" s="257" t="s">
        <v>158</v>
      </c>
      <c r="B35" s="258"/>
      <c r="C35" s="261" t="s">
        <v>172</v>
      </c>
      <c r="D35" s="253" t="s">
        <v>140</v>
      </c>
      <c r="E35" s="253"/>
      <c r="F35" s="244">
        <v>5126</v>
      </c>
      <c r="G35" s="245"/>
      <c r="J35" s="194"/>
      <c r="K35" s="199" t="s">
        <v>143</v>
      </c>
      <c r="L35" s="200"/>
      <c r="M35" s="201"/>
      <c r="N35" s="120">
        <f>O35+P35</f>
        <v>26329</v>
      </c>
      <c r="O35" s="121">
        <v>10311</v>
      </c>
      <c r="P35" s="122">
        <v>16018</v>
      </c>
    </row>
    <row r="36" spans="1:19" ht="21.95" customHeight="1" x14ac:dyDescent="0.15">
      <c r="A36" s="257"/>
      <c r="B36" s="258"/>
      <c r="C36" s="251"/>
      <c r="D36" s="238" t="s">
        <v>173</v>
      </c>
      <c r="E36" s="238"/>
      <c r="F36" s="244">
        <v>520</v>
      </c>
      <c r="G36" s="245"/>
      <c r="J36" s="195"/>
      <c r="K36" s="199" t="s">
        <v>144</v>
      </c>
      <c r="L36" s="200"/>
      <c r="M36" s="201"/>
      <c r="N36" s="109">
        <f>ROUND(N35/N34,4)</f>
        <v>0.1154</v>
      </c>
      <c r="O36" s="110">
        <f>ROUND(O35/O34,4)</f>
        <v>0.1188</v>
      </c>
      <c r="P36" s="119">
        <f>ROUND(P35/P34,4)</f>
        <v>0.1133</v>
      </c>
    </row>
    <row r="37" spans="1:19" ht="21.95" customHeight="1" x14ac:dyDescent="0.15">
      <c r="A37" s="257"/>
      <c r="B37" s="258"/>
      <c r="C37" s="251"/>
      <c r="D37" s="253" t="s">
        <v>170</v>
      </c>
      <c r="E37" s="253"/>
      <c r="F37" s="254">
        <f>F36/F35</f>
        <v>0.10144362075692548</v>
      </c>
      <c r="G37" s="255"/>
      <c r="J37" s="205" t="s">
        <v>174</v>
      </c>
      <c r="K37" s="247" t="s">
        <v>148</v>
      </c>
      <c r="L37" s="248"/>
      <c r="M37" s="249"/>
      <c r="N37" s="106">
        <f t="shared" ref="N37:N46" si="9">O37+P37</f>
        <v>15562</v>
      </c>
      <c r="O37" s="107">
        <v>6044</v>
      </c>
      <c r="P37" s="108">
        <v>9518</v>
      </c>
    </row>
    <row r="38" spans="1:19" ht="21.95" customHeight="1" x14ac:dyDescent="0.15">
      <c r="A38" s="257"/>
      <c r="B38" s="258"/>
      <c r="C38" s="250" t="s">
        <v>175</v>
      </c>
      <c r="D38" s="264" t="s">
        <v>140</v>
      </c>
      <c r="E38" s="264"/>
      <c r="F38" s="265">
        <v>1465</v>
      </c>
      <c r="G38" s="266"/>
      <c r="J38" s="206"/>
      <c r="K38" s="190" t="s">
        <v>149</v>
      </c>
      <c r="L38" s="191"/>
      <c r="M38" s="192"/>
      <c r="N38" s="106">
        <f t="shared" si="9"/>
        <v>3616</v>
      </c>
      <c r="O38" s="107">
        <v>1560</v>
      </c>
      <c r="P38" s="108">
        <v>2056</v>
      </c>
    </row>
    <row r="39" spans="1:19" ht="21.95" customHeight="1" x14ac:dyDescent="0.15">
      <c r="A39" s="257"/>
      <c r="B39" s="258"/>
      <c r="C39" s="251"/>
      <c r="D39" s="238" t="s">
        <v>173</v>
      </c>
      <c r="E39" s="238"/>
      <c r="F39" s="239">
        <v>79</v>
      </c>
      <c r="G39" s="240"/>
      <c r="J39" s="206"/>
      <c r="K39" s="190" t="s">
        <v>150</v>
      </c>
      <c r="L39" s="191"/>
      <c r="M39" s="192"/>
      <c r="N39" s="106">
        <f t="shared" si="9"/>
        <v>4721</v>
      </c>
      <c r="O39" s="107">
        <v>2043</v>
      </c>
      <c r="P39" s="108">
        <v>2678</v>
      </c>
    </row>
    <row r="40" spans="1:19" ht="21.95" customHeight="1" x14ac:dyDescent="0.15">
      <c r="A40" s="257"/>
      <c r="B40" s="258"/>
      <c r="C40" s="252"/>
      <c r="D40" s="256" t="s">
        <v>170</v>
      </c>
      <c r="E40" s="256"/>
      <c r="F40" s="262">
        <f>F39/F38</f>
        <v>5.3924914675767918E-2</v>
      </c>
      <c r="G40" s="263"/>
      <c r="J40" s="206"/>
      <c r="K40" s="199" t="s">
        <v>176</v>
      </c>
      <c r="L40" s="200"/>
      <c r="M40" s="201"/>
      <c r="N40" s="106">
        <f t="shared" si="9"/>
        <v>1330</v>
      </c>
      <c r="O40" s="107">
        <v>888</v>
      </c>
      <c r="P40" s="108">
        <v>442</v>
      </c>
    </row>
    <row r="41" spans="1:19" ht="21.95" customHeight="1" x14ac:dyDescent="0.15">
      <c r="A41" s="257"/>
      <c r="B41" s="258"/>
      <c r="C41" s="251" t="s">
        <v>177</v>
      </c>
      <c r="D41" s="253" t="s">
        <v>140</v>
      </c>
      <c r="E41" s="253"/>
      <c r="F41" s="244">
        <f>F35+F38</f>
        <v>6591</v>
      </c>
      <c r="G41" s="245"/>
      <c r="J41" s="206"/>
      <c r="K41" s="190" t="s">
        <v>178</v>
      </c>
      <c r="L41" s="191"/>
      <c r="M41" s="192"/>
      <c r="N41" s="106">
        <f t="shared" si="9"/>
        <v>12924</v>
      </c>
      <c r="O41" s="107">
        <v>4327</v>
      </c>
      <c r="P41" s="108">
        <v>8597</v>
      </c>
    </row>
    <row r="42" spans="1:19" ht="21.95" customHeight="1" x14ac:dyDescent="0.15">
      <c r="A42" s="257"/>
      <c r="B42" s="258"/>
      <c r="C42" s="251"/>
      <c r="D42" s="238" t="s">
        <v>173</v>
      </c>
      <c r="E42" s="238"/>
      <c r="F42" s="244">
        <f>F36+F39</f>
        <v>599</v>
      </c>
      <c r="G42" s="245"/>
      <c r="J42" s="206"/>
      <c r="K42" s="190" t="s">
        <v>153</v>
      </c>
      <c r="L42" s="191"/>
      <c r="M42" s="192"/>
      <c r="N42" s="106">
        <f t="shared" si="9"/>
        <v>6788</v>
      </c>
      <c r="O42" s="107">
        <v>3415</v>
      </c>
      <c r="P42" s="108">
        <v>3373</v>
      </c>
    </row>
    <row r="43" spans="1:19" ht="21.95" customHeight="1" x14ac:dyDescent="0.15">
      <c r="A43" s="259"/>
      <c r="B43" s="260"/>
      <c r="C43" s="271"/>
      <c r="D43" s="246" t="s">
        <v>170</v>
      </c>
      <c r="E43" s="246"/>
      <c r="F43" s="242">
        <f>F42/F41</f>
        <v>9.088150508268851E-2</v>
      </c>
      <c r="G43" s="243"/>
      <c r="J43" s="206"/>
      <c r="K43" s="190" t="s">
        <v>179</v>
      </c>
      <c r="L43" s="191"/>
      <c r="M43" s="192"/>
      <c r="N43" s="106">
        <f t="shared" si="9"/>
        <v>13559</v>
      </c>
      <c r="O43" s="107">
        <v>5498</v>
      </c>
      <c r="P43" s="108">
        <v>8061</v>
      </c>
    </row>
    <row r="44" spans="1:19" ht="21.95" customHeight="1" x14ac:dyDescent="0.15">
      <c r="A44" s="268" t="s">
        <v>180</v>
      </c>
      <c r="B44" s="270"/>
      <c r="C44" s="270"/>
      <c r="D44" s="270"/>
      <c r="E44" s="270"/>
      <c r="F44" s="270"/>
      <c r="G44" s="270"/>
      <c r="H44" s="270"/>
      <c r="J44" s="206"/>
      <c r="K44" s="190" t="s">
        <v>181</v>
      </c>
      <c r="L44" s="191"/>
      <c r="M44" s="192"/>
      <c r="N44" s="106">
        <f t="shared" si="9"/>
        <v>3399</v>
      </c>
      <c r="O44" s="107">
        <v>1591</v>
      </c>
      <c r="P44" s="108">
        <v>1808</v>
      </c>
    </row>
    <row r="45" spans="1:19" ht="21.95" customHeight="1" x14ac:dyDescent="0.15">
      <c r="A45" s="270"/>
      <c r="B45" s="270"/>
      <c r="C45" s="270"/>
      <c r="D45" s="270"/>
      <c r="E45" s="270"/>
      <c r="F45" s="270"/>
      <c r="G45" s="270"/>
      <c r="H45" s="270"/>
      <c r="J45" s="206"/>
      <c r="K45" s="190" t="s">
        <v>182</v>
      </c>
      <c r="L45" s="191"/>
      <c r="M45" s="192"/>
      <c r="N45" s="106">
        <f t="shared" si="9"/>
        <v>2080</v>
      </c>
      <c r="O45" s="107">
        <v>1150</v>
      </c>
      <c r="P45" s="108">
        <v>930</v>
      </c>
    </row>
    <row r="46" spans="1:19" ht="21.95" customHeight="1" x14ac:dyDescent="0.15">
      <c r="H46" s="123" t="s">
        <v>164</v>
      </c>
      <c r="J46" s="207"/>
      <c r="K46" s="211" t="s">
        <v>183</v>
      </c>
      <c r="L46" s="212"/>
      <c r="M46" s="213"/>
      <c r="N46" s="116">
        <f t="shared" si="9"/>
        <v>2498</v>
      </c>
      <c r="O46" s="117">
        <v>1578</v>
      </c>
      <c r="P46" s="118">
        <v>920</v>
      </c>
    </row>
    <row r="47" spans="1:19" ht="13.5" customHeight="1" x14ac:dyDescent="0.15">
      <c r="B47" s="124"/>
      <c r="C47" s="124"/>
      <c r="D47" s="124"/>
      <c r="E47" s="125"/>
      <c r="F47" s="125"/>
      <c r="G47" s="125"/>
      <c r="J47" s="267" t="s">
        <v>184</v>
      </c>
      <c r="K47" s="267"/>
      <c r="L47" s="267"/>
      <c r="M47" s="267"/>
      <c r="N47" s="267"/>
      <c r="O47" s="267"/>
      <c r="P47" s="267"/>
      <c r="Q47" s="267"/>
      <c r="R47" s="267"/>
      <c r="S47" s="267"/>
    </row>
    <row r="48" spans="1:19" x14ac:dyDescent="0.15">
      <c r="J48" s="267" t="s">
        <v>185</v>
      </c>
      <c r="K48" s="267"/>
      <c r="L48" s="267"/>
      <c r="M48" s="267"/>
      <c r="N48" s="267"/>
      <c r="O48" s="267"/>
      <c r="P48" s="267"/>
      <c r="Q48" s="267"/>
      <c r="R48" s="267"/>
      <c r="S48" s="267"/>
    </row>
    <row r="49" spans="2:19" x14ac:dyDescent="0.15">
      <c r="R49" s="58"/>
      <c r="S49" s="58" t="s">
        <v>164</v>
      </c>
    </row>
    <row r="53" spans="2:19" x14ac:dyDescent="0.15">
      <c r="B53" s="268"/>
      <c r="C53" s="268"/>
      <c r="D53" s="268"/>
      <c r="E53" s="268"/>
      <c r="F53" s="268"/>
      <c r="G53" s="268"/>
      <c r="H53" s="268"/>
      <c r="I53" s="268"/>
    </row>
    <row r="54" spans="2:19" x14ac:dyDescent="0.15">
      <c r="B54" s="269"/>
      <c r="C54" s="269"/>
      <c r="D54" s="269"/>
      <c r="E54" s="269"/>
      <c r="F54" s="269"/>
      <c r="G54" s="269"/>
      <c r="H54" s="269"/>
      <c r="I54" s="269"/>
    </row>
  </sheetData>
  <mergeCells count="87">
    <mergeCell ref="J47:S47"/>
    <mergeCell ref="J48:S48"/>
    <mergeCell ref="B53:I54"/>
    <mergeCell ref="F43:G43"/>
    <mergeCell ref="K43:M43"/>
    <mergeCell ref="A44:H45"/>
    <mergeCell ref="K44:M44"/>
    <mergeCell ref="K45:M45"/>
    <mergeCell ref="K46:M46"/>
    <mergeCell ref="C41:C43"/>
    <mergeCell ref="D41:E41"/>
    <mergeCell ref="F41:G41"/>
    <mergeCell ref="K41:M41"/>
    <mergeCell ref="D42:E42"/>
    <mergeCell ref="F42:G42"/>
    <mergeCell ref="K42:M42"/>
    <mergeCell ref="A35:B43"/>
    <mergeCell ref="C35:C37"/>
    <mergeCell ref="D35:E35"/>
    <mergeCell ref="F35:G35"/>
    <mergeCell ref="F40:G40"/>
    <mergeCell ref="D38:E38"/>
    <mergeCell ref="F38:G38"/>
    <mergeCell ref="D39:E39"/>
    <mergeCell ref="F39:G39"/>
    <mergeCell ref="K40:M40"/>
    <mergeCell ref="D43:E43"/>
    <mergeCell ref="J37:J46"/>
    <mergeCell ref="K37:M37"/>
    <mergeCell ref="C38:C40"/>
    <mergeCell ref="D37:E37"/>
    <mergeCell ref="F37:G37"/>
    <mergeCell ref="D40:E40"/>
    <mergeCell ref="K38:M38"/>
    <mergeCell ref="K39:M39"/>
    <mergeCell ref="P32:P33"/>
    <mergeCell ref="D33:E33"/>
    <mergeCell ref="F33:G33"/>
    <mergeCell ref="D34:E34"/>
    <mergeCell ref="F34:G34"/>
    <mergeCell ref="J34:J36"/>
    <mergeCell ref="K34:M34"/>
    <mergeCell ref="O32:O33"/>
    <mergeCell ref="K35:M35"/>
    <mergeCell ref="D36:E36"/>
    <mergeCell ref="F36:G36"/>
    <mergeCell ref="K36:M36"/>
    <mergeCell ref="A32:C34"/>
    <mergeCell ref="D32:E32"/>
    <mergeCell ref="F32:G32"/>
    <mergeCell ref="J32:M33"/>
    <mergeCell ref="N32:N33"/>
    <mergeCell ref="S20:S22"/>
    <mergeCell ref="C21:D21"/>
    <mergeCell ref="C22:D22"/>
    <mergeCell ref="B23:B25"/>
    <mergeCell ref="C23:D23"/>
    <mergeCell ref="C24:D24"/>
    <mergeCell ref="C25:D25"/>
    <mergeCell ref="R20:R22"/>
    <mergeCell ref="B19:D19"/>
    <mergeCell ref="A20:A25"/>
    <mergeCell ref="B20:B22"/>
    <mergeCell ref="C20:D20"/>
    <mergeCell ref="Q20:Q22"/>
    <mergeCell ref="B18:D18"/>
    <mergeCell ref="A5:A7"/>
    <mergeCell ref="B5:D5"/>
    <mergeCell ref="B6:D6"/>
    <mergeCell ref="B7:D7"/>
    <mergeCell ref="A8:A19"/>
    <mergeCell ref="B8:D8"/>
    <mergeCell ref="B9:D9"/>
    <mergeCell ref="B10:D10"/>
    <mergeCell ref="B11:D11"/>
    <mergeCell ref="B12:D12"/>
    <mergeCell ref="B13:D13"/>
    <mergeCell ref="B14:D14"/>
    <mergeCell ref="B15:D15"/>
    <mergeCell ref="B16:D16"/>
    <mergeCell ref="B17:D17"/>
    <mergeCell ref="Q3:S3"/>
    <mergeCell ref="A3:D4"/>
    <mergeCell ref="E3:G3"/>
    <mergeCell ref="H3:J3"/>
    <mergeCell ref="K3:M3"/>
    <mergeCell ref="N3:P3"/>
  </mergeCells>
  <phoneticPr fontId="3"/>
  <printOptions horizontalCentered="1"/>
  <pageMargins left="0.39370078740157483" right="0.39370078740157483" top="0.78740157480314965" bottom="0.59055118110236227" header="0.39370078740157483" footer="0.19685039370078741"/>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7"/>
  </sheetPr>
  <dimension ref="A1:G17"/>
  <sheetViews>
    <sheetView workbookViewId="0">
      <selection activeCell="F22" sqref="F22"/>
    </sheetView>
  </sheetViews>
  <sheetFormatPr defaultColWidth="8.75" defaultRowHeight="13.5" x14ac:dyDescent="0.15"/>
  <cols>
    <col min="1" max="3" width="4.125" style="129" customWidth="1"/>
    <col min="4" max="4" width="11.375" style="129" customWidth="1"/>
    <col min="5" max="5" width="18.125" style="129" customWidth="1"/>
    <col min="6" max="16384" width="8.75" style="129"/>
  </cols>
  <sheetData>
    <row r="1" spans="1:7" ht="18.75" customHeight="1" x14ac:dyDescent="0.15">
      <c r="A1" s="1" t="s">
        <v>186</v>
      </c>
      <c r="B1" s="2"/>
      <c r="C1" s="2"/>
      <c r="D1" s="2"/>
      <c r="E1" s="3"/>
      <c r="G1" s="130"/>
    </row>
    <row r="2" spans="1:7" ht="13.5" customHeight="1" x14ac:dyDescent="0.15">
      <c r="A2" s="1"/>
      <c r="B2" s="2"/>
      <c r="C2" s="2"/>
      <c r="D2" s="2"/>
      <c r="E2" s="30" t="s">
        <v>2</v>
      </c>
    </row>
    <row r="3" spans="1:7" ht="20.25" customHeight="1" x14ac:dyDescent="0.15">
      <c r="A3" s="174" t="s">
        <v>131</v>
      </c>
      <c r="B3" s="274"/>
      <c r="C3" s="274"/>
      <c r="D3" s="274"/>
      <c r="E3" s="44" t="s">
        <v>132</v>
      </c>
    </row>
    <row r="4" spans="1:7" ht="20.25" customHeight="1" x14ac:dyDescent="0.15">
      <c r="A4" s="175"/>
      <c r="B4" s="275"/>
      <c r="C4" s="275"/>
      <c r="D4" s="275"/>
      <c r="E4" s="131" t="s">
        <v>187</v>
      </c>
    </row>
    <row r="5" spans="1:7" ht="20.25" customHeight="1" x14ac:dyDescent="0.15">
      <c r="A5" s="276" t="s">
        <v>188</v>
      </c>
      <c r="B5" s="177" t="s">
        <v>169</v>
      </c>
      <c r="C5" s="177"/>
      <c r="D5" s="177"/>
      <c r="E5" s="132">
        <f>E6+E10</f>
        <v>39637</v>
      </c>
      <c r="F5" s="133"/>
    </row>
    <row r="6" spans="1:7" ht="20.25" customHeight="1" x14ac:dyDescent="0.15">
      <c r="A6" s="277"/>
      <c r="B6" s="279" t="s">
        <v>189</v>
      </c>
      <c r="C6" s="196" t="s">
        <v>123</v>
      </c>
      <c r="D6" s="281"/>
      <c r="E6" s="132">
        <f>E7+E8+E9</f>
        <v>36515</v>
      </c>
      <c r="F6" s="133"/>
    </row>
    <row r="7" spans="1:7" ht="20.25" customHeight="1" x14ac:dyDescent="0.15">
      <c r="A7" s="277"/>
      <c r="B7" s="280"/>
      <c r="C7" s="199" t="s">
        <v>190</v>
      </c>
      <c r="D7" s="272"/>
      <c r="E7" s="134">
        <v>35617</v>
      </c>
    </row>
    <row r="8" spans="1:7" ht="20.25" customHeight="1" x14ac:dyDescent="0.15">
      <c r="A8" s="277"/>
      <c r="B8" s="280"/>
      <c r="C8" s="199" t="s">
        <v>191</v>
      </c>
      <c r="D8" s="272"/>
      <c r="E8" s="134">
        <v>758</v>
      </c>
    </row>
    <row r="9" spans="1:7" ht="20.25" customHeight="1" x14ac:dyDescent="0.15">
      <c r="A9" s="277"/>
      <c r="B9" s="280"/>
      <c r="C9" s="282" t="s">
        <v>192</v>
      </c>
      <c r="D9" s="283"/>
      <c r="E9" s="134">
        <v>140</v>
      </c>
    </row>
    <row r="10" spans="1:7" ht="20.25" customHeight="1" x14ac:dyDescent="0.15">
      <c r="A10" s="277"/>
      <c r="B10" s="284" t="s">
        <v>193</v>
      </c>
      <c r="C10" s="196" t="s">
        <v>123</v>
      </c>
      <c r="D10" s="281"/>
      <c r="E10" s="132">
        <f>E11+E12+E13</f>
        <v>3122</v>
      </c>
      <c r="F10" s="133"/>
    </row>
    <row r="11" spans="1:7" ht="20.25" customHeight="1" x14ac:dyDescent="0.15">
      <c r="A11" s="277"/>
      <c r="B11" s="285"/>
      <c r="C11" s="199" t="s">
        <v>190</v>
      </c>
      <c r="D11" s="272"/>
      <c r="E11" s="134">
        <v>3119</v>
      </c>
    </row>
    <row r="12" spans="1:7" ht="20.25" customHeight="1" x14ac:dyDescent="0.15">
      <c r="A12" s="277"/>
      <c r="B12" s="285"/>
      <c r="C12" s="199" t="s">
        <v>191</v>
      </c>
      <c r="D12" s="272"/>
      <c r="E12" s="134">
        <v>3</v>
      </c>
    </row>
    <row r="13" spans="1:7" ht="20.25" customHeight="1" x14ac:dyDescent="0.15">
      <c r="A13" s="278"/>
      <c r="B13" s="286"/>
      <c r="C13" s="202" t="s">
        <v>192</v>
      </c>
      <c r="D13" s="273"/>
      <c r="E13" s="135">
        <v>0</v>
      </c>
    </row>
    <row r="14" spans="1:7" s="138" customFormat="1" ht="14.25" customHeight="1" x14ac:dyDescent="0.15">
      <c r="A14" s="136" t="s">
        <v>194</v>
      </c>
      <c r="B14" s="137"/>
      <c r="C14" s="137"/>
      <c r="D14" s="137"/>
      <c r="E14" s="137"/>
    </row>
    <row r="15" spans="1:7" s="138" customFormat="1" ht="14.25" customHeight="1" x14ac:dyDescent="0.15">
      <c r="A15" s="34"/>
      <c r="B15" s="34"/>
      <c r="C15" s="139"/>
      <c r="D15" s="139"/>
      <c r="E15" s="139"/>
      <c r="G15" s="140" t="s">
        <v>195</v>
      </c>
    </row>
    <row r="16" spans="1:7" x14ac:dyDescent="0.15">
      <c r="A16" s="3"/>
      <c r="B16" s="3"/>
      <c r="C16" s="141"/>
      <c r="D16" s="141"/>
      <c r="E16" s="141"/>
    </row>
    <row r="17" spans="1:5" x14ac:dyDescent="0.15">
      <c r="A17" s="3"/>
      <c r="B17" s="3"/>
      <c r="C17" s="141"/>
      <c r="D17" s="141"/>
      <c r="E17" s="141"/>
    </row>
  </sheetData>
  <mergeCells count="13">
    <mergeCell ref="C11:D11"/>
    <mergeCell ref="C12:D12"/>
    <mergeCell ref="C13:D13"/>
    <mergeCell ref="A3:D4"/>
    <mergeCell ref="A5:A13"/>
    <mergeCell ref="B5:D5"/>
    <mergeCell ref="B6:B9"/>
    <mergeCell ref="C6:D6"/>
    <mergeCell ref="C7:D7"/>
    <mergeCell ref="C8:D8"/>
    <mergeCell ref="C9:D9"/>
    <mergeCell ref="B10:B13"/>
    <mergeCell ref="C10:D10"/>
  </mergeCells>
  <phoneticPr fontId="3"/>
  <pageMargins left="0.78740157480314965" right="0.78740157480314965" top="0.78740157480314965" bottom="0.78740157480314965" header="0.47244094488188981" footer="0.4724409448818898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sheetPr>
  <dimension ref="A1:F16"/>
  <sheetViews>
    <sheetView workbookViewId="0">
      <selection activeCell="H19" sqref="H19"/>
    </sheetView>
  </sheetViews>
  <sheetFormatPr defaultRowHeight="13.5" x14ac:dyDescent="0.15"/>
  <cols>
    <col min="1" max="1" width="1.875" style="40" customWidth="1"/>
    <col min="2" max="2" width="8.125" style="40" customWidth="1"/>
    <col min="3" max="3" width="19.75" style="40" customWidth="1"/>
    <col min="4" max="5" width="27.625" style="40" customWidth="1"/>
    <col min="6" max="7" width="15.125" style="40" customWidth="1"/>
    <col min="8" max="16384" width="9" style="40"/>
  </cols>
  <sheetData>
    <row r="1" spans="1:6" ht="18.75" customHeight="1" x14ac:dyDescent="0.15">
      <c r="A1" s="127" t="s">
        <v>196</v>
      </c>
      <c r="B1" s="128"/>
      <c r="C1" s="128"/>
    </row>
    <row r="2" spans="1:6" ht="18.75" customHeight="1" x14ac:dyDescent="0.15">
      <c r="A2" s="40" t="s">
        <v>197</v>
      </c>
    </row>
    <row r="3" spans="1:6" x14ac:dyDescent="0.15">
      <c r="E3" s="7" t="s">
        <v>122</v>
      </c>
    </row>
    <row r="4" spans="1:6" ht="19.5" customHeight="1" x14ac:dyDescent="0.15">
      <c r="A4" s="174" t="s">
        <v>198</v>
      </c>
      <c r="B4" s="274"/>
      <c r="C4" s="274"/>
      <c r="D4" s="180" t="s">
        <v>199</v>
      </c>
      <c r="E4" s="172"/>
      <c r="F4" s="41"/>
    </row>
    <row r="5" spans="1:6" ht="19.5" customHeight="1" x14ac:dyDescent="0.15">
      <c r="A5" s="175"/>
      <c r="B5" s="275"/>
      <c r="C5" s="275"/>
      <c r="D5" s="126" t="s">
        <v>200</v>
      </c>
      <c r="E5" s="142" t="s">
        <v>201</v>
      </c>
      <c r="F5" s="41"/>
    </row>
    <row r="6" spans="1:6" ht="21.75" customHeight="1" x14ac:dyDescent="0.15">
      <c r="A6" s="287" t="s">
        <v>202</v>
      </c>
      <c r="B6" s="287"/>
      <c r="C6" s="287"/>
      <c r="D6" s="143">
        <v>11</v>
      </c>
      <c r="E6" s="23">
        <v>25</v>
      </c>
      <c r="F6" s="41"/>
    </row>
    <row r="7" spans="1:6" ht="21.75" customHeight="1" x14ac:dyDescent="0.15">
      <c r="A7" s="287" t="s">
        <v>203</v>
      </c>
      <c r="B7" s="287"/>
      <c r="C7" s="287"/>
      <c r="D7" s="144" t="s">
        <v>204</v>
      </c>
      <c r="E7" s="145" t="s">
        <v>205</v>
      </c>
      <c r="F7" s="41"/>
    </row>
    <row r="8" spans="1:6" ht="21.75" customHeight="1" x14ac:dyDescent="0.15">
      <c r="A8" s="287" t="s">
        <v>206</v>
      </c>
      <c r="B8" s="287"/>
      <c r="C8" s="287"/>
      <c r="D8" s="22">
        <v>14</v>
      </c>
      <c r="E8" s="24">
        <v>20</v>
      </c>
      <c r="F8" s="41"/>
    </row>
    <row r="9" spans="1:6" ht="21.75" customHeight="1" x14ac:dyDescent="0.15">
      <c r="A9" s="287" t="s">
        <v>207</v>
      </c>
      <c r="B9" s="287"/>
      <c r="C9" s="287"/>
      <c r="D9" s="22">
        <v>632</v>
      </c>
      <c r="E9" s="24">
        <v>901</v>
      </c>
      <c r="F9" s="41"/>
    </row>
    <row r="10" spans="1:6" ht="21.75" customHeight="1" x14ac:dyDescent="0.15">
      <c r="A10" s="287" t="s">
        <v>208</v>
      </c>
      <c r="B10" s="287"/>
      <c r="C10" s="287"/>
      <c r="D10" s="22">
        <v>21</v>
      </c>
      <c r="E10" s="24">
        <v>40</v>
      </c>
      <c r="F10" s="146"/>
    </row>
    <row r="11" spans="1:6" ht="16.5" customHeight="1" x14ac:dyDescent="0.15">
      <c r="A11" s="147"/>
      <c r="B11" s="14" t="s">
        <v>209</v>
      </c>
      <c r="C11" s="18" t="s">
        <v>210</v>
      </c>
      <c r="D11" s="144"/>
      <c r="E11" s="145"/>
      <c r="F11" s="41"/>
    </row>
    <row r="12" spans="1:6" ht="16.5" customHeight="1" x14ac:dyDescent="0.15">
      <c r="A12" s="147"/>
      <c r="B12" s="14" t="s">
        <v>209</v>
      </c>
      <c r="C12" s="18" t="s">
        <v>211</v>
      </c>
      <c r="D12" s="144"/>
      <c r="E12" s="145"/>
      <c r="F12" s="41"/>
    </row>
    <row r="13" spans="1:6" ht="21.75" customHeight="1" x14ac:dyDescent="0.15">
      <c r="A13" s="287" t="s">
        <v>212</v>
      </c>
      <c r="B13" s="287"/>
      <c r="C13" s="287"/>
      <c r="D13" s="22">
        <v>10</v>
      </c>
      <c r="E13" s="24">
        <v>16</v>
      </c>
      <c r="F13" s="146"/>
    </row>
    <row r="14" spans="1:6" ht="21.75" customHeight="1" x14ac:dyDescent="0.15">
      <c r="A14" s="287" t="s">
        <v>99</v>
      </c>
      <c r="B14" s="287"/>
      <c r="C14" s="287"/>
      <c r="D14" s="22">
        <v>17</v>
      </c>
      <c r="E14" s="24">
        <v>27</v>
      </c>
      <c r="F14" s="41"/>
    </row>
    <row r="15" spans="1:6" ht="5.25" customHeight="1" x14ac:dyDescent="0.15">
      <c r="A15" s="25"/>
      <c r="B15" s="148"/>
      <c r="C15" s="148"/>
      <c r="D15" s="149"/>
      <c r="E15" s="150"/>
      <c r="F15" s="41"/>
    </row>
    <row r="16" spans="1:6" ht="16.5" customHeight="1" x14ac:dyDescent="0.15">
      <c r="B16" s="40" t="s">
        <v>213</v>
      </c>
      <c r="E16" s="30" t="s">
        <v>214</v>
      </c>
    </row>
  </sheetData>
  <mergeCells count="9">
    <mergeCell ref="A10:C10"/>
    <mergeCell ref="A13:C13"/>
    <mergeCell ref="A14:C14"/>
    <mergeCell ref="A4:C5"/>
    <mergeCell ref="D4:E4"/>
    <mergeCell ref="A6:C6"/>
    <mergeCell ref="A7:C7"/>
    <mergeCell ref="A8:C8"/>
    <mergeCell ref="A9:C9"/>
  </mergeCells>
  <phoneticPr fontId="3"/>
  <printOptions horizontalCentered="1"/>
  <pageMargins left="0.82677165354330717" right="0.82677165354330717" top="4.7244094488188981" bottom="0.78740157480314965" header="0.39370078740157483"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13"/>
  <sheetViews>
    <sheetView workbookViewId="0">
      <selection activeCell="I26" sqref="I26"/>
    </sheetView>
  </sheetViews>
  <sheetFormatPr defaultRowHeight="13.5" x14ac:dyDescent="0.15"/>
  <cols>
    <col min="1" max="1" width="15.875" style="3" customWidth="1"/>
    <col min="2" max="8" width="10.125" style="3" customWidth="1"/>
    <col min="9" max="16384" width="9" style="3"/>
  </cols>
  <sheetData>
    <row r="1" spans="1:8" ht="18.75" customHeight="1" x14ac:dyDescent="0.15">
      <c r="A1" s="41" t="s">
        <v>215</v>
      </c>
    </row>
    <row r="2" spans="1:8" x14ac:dyDescent="0.15">
      <c r="A2" s="41"/>
      <c r="H2" s="7" t="s">
        <v>122</v>
      </c>
    </row>
    <row r="3" spans="1:8" ht="24" customHeight="1" x14ac:dyDescent="0.15">
      <c r="A3" s="153" t="s">
        <v>44</v>
      </c>
      <c r="B3" s="158" t="s">
        <v>69</v>
      </c>
      <c r="C3" s="152" t="s">
        <v>216</v>
      </c>
      <c r="D3" s="152" t="s">
        <v>111</v>
      </c>
      <c r="E3" s="152" t="s">
        <v>217</v>
      </c>
      <c r="F3" s="152" t="s">
        <v>112</v>
      </c>
      <c r="G3" s="152" t="s">
        <v>218</v>
      </c>
      <c r="H3" s="151" t="s">
        <v>99</v>
      </c>
    </row>
    <row r="4" spans="1:8" ht="24" customHeight="1" x14ac:dyDescent="0.15">
      <c r="A4" s="46" t="s">
        <v>69</v>
      </c>
      <c r="B4" s="47">
        <f>SUM(C4:H4)</f>
        <v>0</v>
      </c>
      <c r="C4" s="47">
        <f t="shared" ref="C4:H4" si="0">SUM(C5:C6)</f>
        <v>0</v>
      </c>
      <c r="D4" s="47">
        <v>0</v>
      </c>
      <c r="E4" s="47">
        <f t="shared" si="0"/>
        <v>0</v>
      </c>
      <c r="F4" s="47">
        <f t="shared" si="0"/>
        <v>0</v>
      </c>
      <c r="G4" s="47">
        <f t="shared" si="0"/>
        <v>0</v>
      </c>
      <c r="H4" s="48">
        <f t="shared" si="0"/>
        <v>0</v>
      </c>
    </row>
    <row r="5" spans="1:8" ht="24" customHeight="1" x14ac:dyDescent="0.15">
      <c r="A5" s="159" t="s">
        <v>219</v>
      </c>
      <c r="B5" s="50">
        <f>SUM(C5:H5)</f>
        <v>375</v>
      </c>
      <c r="C5" s="51">
        <v>0</v>
      </c>
      <c r="D5" s="51">
        <v>375</v>
      </c>
      <c r="E5" s="51">
        <v>0</v>
      </c>
      <c r="F5" s="51">
        <v>0</v>
      </c>
      <c r="G5" s="51">
        <v>0</v>
      </c>
      <c r="H5" s="52">
        <v>0</v>
      </c>
    </row>
    <row r="6" spans="1:8" ht="24" customHeight="1" x14ac:dyDescent="0.15">
      <c r="A6" s="160" t="s">
        <v>220</v>
      </c>
      <c r="B6" s="54">
        <f>SUM(C6:H6)</f>
        <v>0</v>
      </c>
      <c r="C6" s="55">
        <v>0</v>
      </c>
      <c r="D6" s="55">
        <v>0</v>
      </c>
      <c r="E6" s="55">
        <v>0</v>
      </c>
      <c r="F6" s="55">
        <v>0</v>
      </c>
      <c r="G6" s="74">
        <v>0</v>
      </c>
      <c r="H6" s="75">
        <v>0</v>
      </c>
    </row>
    <row r="7" spans="1:8" s="34" customFormat="1" ht="16.5" customHeight="1" x14ac:dyDescent="0.15">
      <c r="A7" s="15" t="s">
        <v>221</v>
      </c>
      <c r="H7" s="30" t="s">
        <v>222</v>
      </c>
    </row>
    <row r="13" spans="1:8" x14ac:dyDescent="0.15">
      <c r="A13" s="161"/>
      <c r="D13" s="162"/>
    </row>
  </sheetData>
  <phoneticPr fontId="3"/>
  <printOptions horizontalCentered="1"/>
  <pageMargins left="0.78740157480314965" right="0.78740157480314965" top="8.8582677165354333" bottom="0.78740157480314965" header="0.39370078740157483" footer="0.1968503937007874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99"/>
  </sheetPr>
  <dimension ref="A1:K39"/>
  <sheetViews>
    <sheetView zoomScale="85" zoomScaleNormal="85" workbookViewId="0">
      <pane xSplit="2" ySplit="5" topLeftCell="C6" activePane="bottomRight" state="frozen"/>
      <selection activeCell="K20" sqref="K20"/>
      <selection pane="topRight" activeCell="K20" sqref="K20"/>
      <selection pane="bottomLeft" activeCell="K20" sqref="K20"/>
      <selection pane="bottomRight" activeCell="M22" sqref="M22"/>
    </sheetView>
  </sheetViews>
  <sheetFormatPr defaultRowHeight="13.5" x14ac:dyDescent="0.15"/>
  <cols>
    <col min="1" max="1" width="2.625" style="3" customWidth="1"/>
    <col min="2" max="2" width="10.625" style="3" customWidth="1"/>
    <col min="3" max="9" width="10.5" style="3" customWidth="1"/>
    <col min="10" max="16384" width="9" style="3"/>
  </cols>
  <sheetData>
    <row r="1" spans="1:11" ht="18.75" customHeight="1" x14ac:dyDescent="0.15">
      <c r="A1" s="1" t="s">
        <v>0</v>
      </c>
      <c r="B1" s="2"/>
    </row>
    <row r="2" spans="1:11" ht="18.75" customHeight="1" x14ac:dyDescent="0.15">
      <c r="A2" s="4" t="s">
        <v>1</v>
      </c>
      <c r="B2" s="4"/>
      <c r="C2" s="5"/>
      <c r="D2" s="5"/>
      <c r="E2" s="5"/>
      <c r="F2" s="5"/>
      <c r="G2" s="5"/>
      <c r="I2" s="6"/>
    </row>
    <row r="3" spans="1:11" ht="13.5" customHeight="1" x14ac:dyDescent="0.15">
      <c r="A3" s="4"/>
      <c r="B3" s="4"/>
      <c r="C3" s="5"/>
      <c r="D3" s="5"/>
      <c r="E3" s="5"/>
      <c r="F3" s="5"/>
      <c r="G3" s="5"/>
      <c r="H3" s="6"/>
      <c r="I3" s="7" t="s">
        <v>2</v>
      </c>
    </row>
    <row r="4" spans="1:11" ht="18" customHeight="1" x14ac:dyDescent="0.15">
      <c r="A4" s="186" t="s">
        <v>3</v>
      </c>
      <c r="B4" s="187"/>
      <c r="C4" s="290" t="s">
        <v>4</v>
      </c>
      <c r="D4" s="292" t="s">
        <v>5</v>
      </c>
      <c r="E4" s="293"/>
      <c r="F4" s="293"/>
      <c r="G4" s="293"/>
      <c r="H4" s="293"/>
      <c r="I4" s="293"/>
    </row>
    <row r="5" spans="1:11" ht="41.25" customHeight="1" x14ac:dyDescent="0.15">
      <c r="A5" s="188"/>
      <c r="B5" s="189"/>
      <c r="C5" s="291"/>
      <c r="D5" s="8" t="s">
        <v>6</v>
      </c>
      <c r="E5" s="8" t="s">
        <v>7</v>
      </c>
      <c r="F5" s="9" t="s">
        <v>8</v>
      </c>
      <c r="G5" s="9" t="s">
        <v>9</v>
      </c>
      <c r="H5" s="9" t="s">
        <v>10</v>
      </c>
      <c r="I5" s="10" t="s">
        <v>11</v>
      </c>
    </row>
    <row r="6" spans="1:11" s="5" customFormat="1" ht="33" customHeight="1" x14ac:dyDescent="0.15">
      <c r="A6" s="294" t="s">
        <v>12</v>
      </c>
      <c r="B6" s="295"/>
      <c r="C6" s="11">
        <f>SUM(C7:C15)</f>
        <v>36674</v>
      </c>
      <c r="D6" s="11">
        <f t="shared" ref="D6:H6" si="0">SUM(D7:D15)</f>
        <v>2049</v>
      </c>
      <c r="E6" s="11">
        <f t="shared" si="0"/>
        <v>164</v>
      </c>
      <c r="F6" s="11">
        <f t="shared" si="0"/>
        <v>35</v>
      </c>
      <c r="G6" s="11">
        <f t="shared" si="0"/>
        <v>139</v>
      </c>
      <c r="H6" s="11">
        <f t="shared" si="0"/>
        <v>814</v>
      </c>
      <c r="I6" s="12">
        <f>SUM(I7:I15)</f>
        <v>897</v>
      </c>
      <c r="K6" s="13"/>
    </row>
    <row r="7" spans="1:11" s="5" customFormat="1" ht="20.25" customHeight="1" x14ac:dyDescent="0.15">
      <c r="A7" s="14"/>
      <c r="B7" s="15" t="s">
        <v>13</v>
      </c>
      <c r="C7" s="16">
        <f>C18+C28</f>
        <v>2199</v>
      </c>
      <c r="D7" s="16">
        <f>SUM(E7:I7)</f>
        <v>93</v>
      </c>
      <c r="E7" s="16">
        <f t="shared" ref="E7:I15" si="1">E18+E28</f>
        <v>8</v>
      </c>
      <c r="F7" s="16">
        <f t="shared" si="1"/>
        <v>1</v>
      </c>
      <c r="G7" s="16">
        <f t="shared" si="1"/>
        <v>1</v>
      </c>
      <c r="H7" s="16">
        <f t="shared" si="1"/>
        <v>20</v>
      </c>
      <c r="I7" s="17">
        <f t="shared" si="1"/>
        <v>63</v>
      </c>
      <c r="K7" s="13"/>
    </row>
    <row r="8" spans="1:11" s="5" customFormat="1" ht="20.25" customHeight="1" x14ac:dyDescent="0.15">
      <c r="A8" s="14"/>
      <c r="B8" s="15" t="s">
        <v>14</v>
      </c>
      <c r="C8" s="16">
        <f t="shared" ref="C8:C15" si="2">C19+C29</f>
        <v>2141</v>
      </c>
      <c r="D8" s="16">
        <f t="shared" ref="D8:D15" si="3">SUM(E8:I8)</f>
        <v>91</v>
      </c>
      <c r="E8" s="16">
        <f t="shared" si="1"/>
        <v>7</v>
      </c>
      <c r="F8" s="16">
        <f t="shared" si="1"/>
        <v>1</v>
      </c>
      <c r="G8" s="16">
        <f t="shared" si="1"/>
        <v>5</v>
      </c>
      <c r="H8" s="16">
        <f t="shared" si="1"/>
        <v>25</v>
      </c>
      <c r="I8" s="17">
        <f t="shared" si="1"/>
        <v>53</v>
      </c>
      <c r="K8" s="13"/>
    </row>
    <row r="9" spans="1:11" s="5" customFormat="1" ht="20.25" customHeight="1" x14ac:dyDescent="0.15">
      <c r="A9" s="14"/>
      <c r="B9" s="15" t="s">
        <v>15</v>
      </c>
      <c r="C9" s="16">
        <f t="shared" si="2"/>
        <v>2451</v>
      </c>
      <c r="D9" s="16">
        <f t="shared" si="3"/>
        <v>98</v>
      </c>
      <c r="E9" s="16">
        <f t="shared" si="1"/>
        <v>11</v>
      </c>
      <c r="F9" s="16">
        <f t="shared" si="1"/>
        <v>0</v>
      </c>
      <c r="G9" s="16">
        <f t="shared" si="1"/>
        <v>4</v>
      </c>
      <c r="H9" s="16">
        <f t="shared" si="1"/>
        <v>29</v>
      </c>
      <c r="I9" s="17">
        <f t="shared" si="1"/>
        <v>54</v>
      </c>
      <c r="K9" s="13"/>
    </row>
    <row r="10" spans="1:11" s="5" customFormat="1" ht="20.25" customHeight="1" x14ac:dyDescent="0.15">
      <c r="A10" s="14"/>
      <c r="B10" s="15" t="s">
        <v>16</v>
      </c>
      <c r="C10" s="16">
        <f t="shared" si="2"/>
        <v>2595</v>
      </c>
      <c r="D10" s="16">
        <f t="shared" si="3"/>
        <v>136</v>
      </c>
      <c r="E10" s="16">
        <f t="shared" si="1"/>
        <v>11</v>
      </c>
      <c r="F10" s="16">
        <f t="shared" si="1"/>
        <v>1</v>
      </c>
      <c r="G10" s="16">
        <f t="shared" si="1"/>
        <v>11</v>
      </c>
      <c r="H10" s="16">
        <f t="shared" si="1"/>
        <v>46</v>
      </c>
      <c r="I10" s="17">
        <f t="shared" si="1"/>
        <v>67</v>
      </c>
      <c r="K10" s="13"/>
    </row>
    <row r="11" spans="1:11" s="5" customFormat="1" ht="20.25" customHeight="1" x14ac:dyDescent="0.15">
      <c r="A11" s="14"/>
      <c r="B11" s="15" t="s">
        <v>17</v>
      </c>
      <c r="C11" s="16">
        <f t="shared" si="2"/>
        <v>4989</v>
      </c>
      <c r="D11" s="16">
        <f t="shared" si="3"/>
        <v>309</v>
      </c>
      <c r="E11" s="16">
        <f t="shared" si="1"/>
        <v>28</v>
      </c>
      <c r="F11" s="16">
        <f t="shared" si="1"/>
        <v>3</v>
      </c>
      <c r="G11" s="16">
        <f t="shared" si="1"/>
        <v>18</v>
      </c>
      <c r="H11" s="16">
        <f t="shared" si="1"/>
        <v>96</v>
      </c>
      <c r="I11" s="17">
        <f t="shared" si="1"/>
        <v>164</v>
      </c>
      <c r="K11" s="13"/>
    </row>
    <row r="12" spans="1:11" s="5" customFormat="1" ht="20.25" customHeight="1" x14ac:dyDescent="0.15">
      <c r="A12" s="14"/>
      <c r="B12" s="15" t="s">
        <v>18</v>
      </c>
      <c r="C12" s="16">
        <f t="shared" si="2"/>
        <v>8523</v>
      </c>
      <c r="D12" s="16">
        <f t="shared" si="3"/>
        <v>534</v>
      </c>
      <c r="E12" s="16">
        <f t="shared" si="1"/>
        <v>42</v>
      </c>
      <c r="F12" s="16">
        <f t="shared" si="1"/>
        <v>7</v>
      </c>
      <c r="G12" s="16">
        <f t="shared" si="1"/>
        <v>32</v>
      </c>
      <c r="H12" s="16">
        <f t="shared" si="1"/>
        <v>213</v>
      </c>
      <c r="I12" s="17">
        <f t="shared" si="1"/>
        <v>240</v>
      </c>
      <c r="K12" s="13"/>
    </row>
    <row r="13" spans="1:11" s="5" customFormat="1" ht="20.25" customHeight="1" x14ac:dyDescent="0.15">
      <c r="A13" s="14"/>
      <c r="B13" s="15" t="s">
        <v>19</v>
      </c>
      <c r="C13" s="16">
        <f t="shared" si="2"/>
        <v>6914</v>
      </c>
      <c r="D13" s="16">
        <f t="shared" si="3"/>
        <v>396</v>
      </c>
      <c r="E13" s="16">
        <f t="shared" si="1"/>
        <v>24</v>
      </c>
      <c r="F13" s="16">
        <f t="shared" si="1"/>
        <v>10</v>
      </c>
      <c r="G13" s="16">
        <f t="shared" si="1"/>
        <v>40</v>
      </c>
      <c r="H13" s="16">
        <f t="shared" si="1"/>
        <v>188</v>
      </c>
      <c r="I13" s="17">
        <f t="shared" si="1"/>
        <v>134</v>
      </c>
      <c r="K13" s="13"/>
    </row>
    <row r="14" spans="1:11" s="5" customFormat="1" ht="20.25" customHeight="1" x14ac:dyDescent="0.15">
      <c r="A14" s="14"/>
      <c r="B14" s="15" t="s">
        <v>20</v>
      </c>
      <c r="C14" s="16">
        <f t="shared" si="2"/>
        <v>4352</v>
      </c>
      <c r="D14" s="16">
        <f t="shared" si="3"/>
        <v>263</v>
      </c>
      <c r="E14" s="16">
        <f t="shared" si="1"/>
        <v>20</v>
      </c>
      <c r="F14" s="16">
        <f t="shared" si="1"/>
        <v>8</v>
      </c>
      <c r="G14" s="16">
        <f t="shared" si="1"/>
        <v>23</v>
      </c>
      <c r="H14" s="16">
        <f t="shared" si="1"/>
        <v>125</v>
      </c>
      <c r="I14" s="17">
        <f t="shared" si="1"/>
        <v>87</v>
      </c>
      <c r="K14" s="13"/>
    </row>
    <row r="15" spans="1:11" s="5" customFormat="1" ht="20.25" customHeight="1" x14ac:dyDescent="0.15">
      <c r="A15" s="14"/>
      <c r="B15" s="15" t="s">
        <v>21</v>
      </c>
      <c r="C15" s="16">
        <f t="shared" si="2"/>
        <v>2510</v>
      </c>
      <c r="D15" s="16">
        <f t="shared" si="3"/>
        <v>129</v>
      </c>
      <c r="E15" s="16">
        <f t="shared" si="1"/>
        <v>13</v>
      </c>
      <c r="F15" s="16">
        <f t="shared" si="1"/>
        <v>4</v>
      </c>
      <c r="G15" s="16">
        <f t="shared" si="1"/>
        <v>5</v>
      </c>
      <c r="H15" s="16">
        <f t="shared" si="1"/>
        <v>72</v>
      </c>
      <c r="I15" s="17">
        <f t="shared" si="1"/>
        <v>35</v>
      </c>
      <c r="K15" s="13"/>
    </row>
    <row r="16" spans="1:11" s="5" customFormat="1" ht="12" customHeight="1" x14ac:dyDescent="0.15">
      <c r="A16" s="14"/>
      <c r="B16" s="18"/>
      <c r="C16" s="19"/>
      <c r="D16" s="19"/>
      <c r="E16" s="19"/>
      <c r="F16" s="19"/>
      <c r="G16" s="19"/>
      <c r="H16" s="19"/>
      <c r="I16" s="20"/>
      <c r="K16" s="13"/>
    </row>
    <row r="17" spans="1:11" s="21" customFormat="1" ht="33" customHeight="1" x14ac:dyDescent="0.15">
      <c r="A17" s="288" t="s">
        <v>22</v>
      </c>
      <c r="B17" s="289"/>
      <c r="C17" s="11">
        <f>SUM(C18:C26)</f>
        <v>13348</v>
      </c>
      <c r="D17" s="11">
        <f t="shared" ref="D17:I17" si="4">SUM(D18:D26)</f>
        <v>1010</v>
      </c>
      <c r="E17" s="11">
        <f>SUM(E18:E26)</f>
        <v>71</v>
      </c>
      <c r="F17" s="11">
        <f t="shared" si="4"/>
        <v>24</v>
      </c>
      <c r="G17" s="11">
        <f t="shared" si="4"/>
        <v>77</v>
      </c>
      <c r="H17" s="11">
        <f t="shared" si="4"/>
        <v>380</v>
      </c>
      <c r="I17" s="12">
        <f t="shared" si="4"/>
        <v>458</v>
      </c>
      <c r="K17" s="13"/>
    </row>
    <row r="18" spans="1:11" s="21" customFormat="1" ht="20.25" customHeight="1" x14ac:dyDescent="0.15">
      <c r="A18" s="14"/>
      <c r="B18" s="15" t="s">
        <v>13</v>
      </c>
      <c r="C18" s="22">
        <v>606</v>
      </c>
      <c r="D18" s="22">
        <f>SUM(E18:I18)</f>
        <v>29</v>
      </c>
      <c r="E18" s="22">
        <v>3</v>
      </c>
      <c r="F18" s="22">
        <v>0</v>
      </c>
      <c r="G18" s="22">
        <v>0</v>
      </c>
      <c r="H18" s="22">
        <v>3</v>
      </c>
      <c r="I18" s="23">
        <v>23</v>
      </c>
      <c r="K18" s="13"/>
    </row>
    <row r="19" spans="1:11" s="21" customFormat="1" ht="20.25" customHeight="1" x14ac:dyDescent="0.15">
      <c r="A19" s="14"/>
      <c r="B19" s="15" t="s">
        <v>14</v>
      </c>
      <c r="C19" s="22">
        <v>620</v>
      </c>
      <c r="D19" s="22">
        <f t="shared" ref="D19:D26" si="5">SUM(E19:I19)</f>
        <v>32</v>
      </c>
      <c r="E19" s="22">
        <v>2</v>
      </c>
      <c r="F19" s="22">
        <v>0</v>
      </c>
      <c r="G19" s="22">
        <v>1</v>
      </c>
      <c r="H19" s="22">
        <v>8</v>
      </c>
      <c r="I19" s="24">
        <v>21</v>
      </c>
      <c r="K19" s="13"/>
    </row>
    <row r="20" spans="1:11" s="21" customFormat="1" ht="20.25" customHeight="1" x14ac:dyDescent="0.15">
      <c r="A20" s="14"/>
      <c r="B20" s="15" t="s">
        <v>15</v>
      </c>
      <c r="C20" s="22">
        <v>550</v>
      </c>
      <c r="D20" s="22">
        <f t="shared" si="5"/>
        <v>39</v>
      </c>
      <c r="E20" s="22">
        <v>3</v>
      </c>
      <c r="F20" s="22">
        <v>0</v>
      </c>
      <c r="G20" s="22">
        <v>2</v>
      </c>
      <c r="H20" s="22">
        <v>10</v>
      </c>
      <c r="I20" s="24">
        <v>24</v>
      </c>
      <c r="K20" s="13"/>
    </row>
    <row r="21" spans="1:11" s="21" customFormat="1" ht="20.25" customHeight="1" x14ac:dyDescent="0.15">
      <c r="A21" s="14"/>
      <c r="B21" s="15" t="s">
        <v>16</v>
      </c>
      <c r="C21" s="22">
        <v>532</v>
      </c>
      <c r="D21" s="22">
        <f t="shared" si="5"/>
        <v>46</v>
      </c>
      <c r="E21" s="22">
        <v>4</v>
      </c>
      <c r="F21" s="22">
        <v>0</v>
      </c>
      <c r="G21" s="22">
        <v>5</v>
      </c>
      <c r="H21" s="22">
        <v>10</v>
      </c>
      <c r="I21" s="24">
        <v>27</v>
      </c>
      <c r="K21" s="13"/>
    </row>
    <row r="22" spans="1:11" s="21" customFormat="1" ht="20.25" customHeight="1" x14ac:dyDescent="0.15">
      <c r="A22" s="14"/>
      <c r="B22" s="15" t="s">
        <v>17</v>
      </c>
      <c r="C22" s="22">
        <v>1311</v>
      </c>
      <c r="D22" s="22">
        <f t="shared" si="5"/>
        <v>114</v>
      </c>
      <c r="E22" s="22">
        <v>9</v>
      </c>
      <c r="F22" s="22">
        <v>3</v>
      </c>
      <c r="G22" s="22">
        <v>7</v>
      </c>
      <c r="H22" s="22">
        <v>21</v>
      </c>
      <c r="I22" s="24">
        <v>74</v>
      </c>
      <c r="K22" s="13"/>
    </row>
    <row r="23" spans="1:11" s="21" customFormat="1" ht="20.25" customHeight="1" x14ac:dyDescent="0.15">
      <c r="A23" s="14"/>
      <c r="B23" s="15" t="s">
        <v>18</v>
      </c>
      <c r="C23" s="22">
        <v>3329</v>
      </c>
      <c r="D23" s="22">
        <f t="shared" si="5"/>
        <v>267</v>
      </c>
      <c r="E23" s="22">
        <v>21</v>
      </c>
      <c r="F23" s="22">
        <v>5</v>
      </c>
      <c r="G23" s="22">
        <v>22</v>
      </c>
      <c r="H23" s="22">
        <v>91</v>
      </c>
      <c r="I23" s="24">
        <v>128</v>
      </c>
      <c r="K23" s="13"/>
    </row>
    <row r="24" spans="1:11" s="21" customFormat="1" ht="20.25" customHeight="1" x14ac:dyDescent="0.15">
      <c r="A24" s="14"/>
      <c r="B24" s="15" t="s">
        <v>19</v>
      </c>
      <c r="C24" s="22">
        <v>2988</v>
      </c>
      <c r="D24" s="22">
        <f t="shared" si="5"/>
        <v>233</v>
      </c>
      <c r="E24" s="22">
        <v>12</v>
      </c>
      <c r="F24" s="22">
        <v>8</v>
      </c>
      <c r="G24" s="22">
        <v>20</v>
      </c>
      <c r="H24" s="22">
        <v>107</v>
      </c>
      <c r="I24" s="24">
        <v>86</v>
      </c>
      <c r="K24" s="13"/>
    </row>
    <row r="25" spans="1:11" s="21" customFormat="1" ht="20.25" customHeight="1" x14ac:dyDescent="0.15">
      <c r="A25" s="14"/>
      <c r="B25" s="15" t="s">
        <v>20</v>
      </c>
      <c r="C25" s="22">
        <v>2091</v>
      </c>
      <c r="D25" s="22">
        <f t="shared" si="5"/>
        <v>168</v>
      </c>
      <c r="E25" s="22">
        <v>10</v>
      </c>
      <c r="F25" s="22">
        <v>5</v>
      </c>
      <c r="G25" s="22">
        <v>17</v>
      </c>
      <c r="H25" s="22">
        <v>83</v>
      </c>
      <c r="I25" s="24">
        <v>53</v>
      </c>
      <c r="K25" s="13"/>
    </row>
    <row r="26" spans="1:11" s="21" customFormat="1" ht="20.25" customHeight="1" x14ac:dyDescent="0.15">
      <c r="A26" s="14"/>
      <c r="B26" s="15" t="s">
        <v>21</v>
      </c>
      <c r="C26" s="22">
        <v>1321</v>
      </c>
      <c r="D26" s="22">
        <f t="shared" si="5"/>
        <v>82</v>
      </c>
      <c r="E26" s="22">
        <v>7</v>
      </c>
      <c r="F26" s="22">
        <v>3</v>
      </c>
      <c r="G26" s="22">
        <v>3</v>
      </c>
      <c r="H26" s="22">
        <v>47</v>
      </c>
      <c r="I26" s="24">
        <v>22</v>
      </c>
      <c r="K26" s="13"/>
    </row>
    <row r="27" spans="1:11" s="21" customFormat="1" ht="33" customHeight="1" x14ac:dyDescent="0.15">
      <c r="A27" s="288" t="s">
        <v>23</v>
      </c>
      <c r="B27" s="289"/>
      <c r="C27" s="11">
        <f>SUM(C28:C36)</f>
        <v>23326</v>
      </c>
      <c r="D27" s="11">
        <f t="shared" ref="D27:I27" si="6">SUM(D28:D36)</f>
        <v>1039</v>
      </c>
      <c r="E27" s="11">
        <f t="shared" si="6"/>
        <v>93</v>
      </c>
      <c r="F27" s="11">
        <f t="shared" si="6"/>
        <v>11</v>
      </c>
      <c r="G27" s="11">
        <f t="shared" si="6"/>
        <v>62</v>
      </c>
      <c r="H27" s="11">
        <f t="shared" si="6"/>
        <v>434</v>
      </c>
      <c r="I27" s="12">
        <f t="shared" si="6"/>
        <v>439</v>
      </c>
      <c r="K27" s="13"/>
    </row>
    <row r="28" spans="1:11" s="21" customFormat="1" ht="20.25" customHeight="1" x14ac:dyDescent="0.15">
      <c r="A28" s="14"/>
      <c r="B28" s="15" t="s">
        <v>13</v>
      </c>
      <c r="C28" s="22">
        <v>1593</v>
      </c>
      <c r="D28" s="22">
        <f t="shared" ref="D28:D36" si="7">SUM(E28:I28)</f>
        <v>64</v>
      </c>
      <c r="E28" s="22">
        <v>5</v>
      </c>
      <c r="F28" s="22">
        <v>1</v>
      </c>
      <c r="G28" s="22">
        <v>1</v>
      </c>
      <c r="H28" s="22">
        <v>17</v>
      </c>
      <c r="I28" s="24">
        <v>40</v>
      </c>
      <c r="K28" s="13"/>
    </row>
    <row r="29" spans="1:11" s="21" customFormat="1" ht="20.25" customHeight="1" x14ac:dyDescent="0.15">
      <c r="A29" s="14"/>
      <c r="B29" s="15" t="s">
        <v>14</v>
      </c>
      <c r="C29" s="22">
        <v>1521</v>
      </c>
      <c r="D29" s="22">
        <f t="shared" si="7"/>
        <v>59</v>
      </c>
      <c r="E29" s="22">
        <v>5</v>
      </c>
      <c r="F29" s="22">
        <v>1</v>
      </c>
      <c r="G29" s="22">
        <v>4</v>
      </c>
      <c r="H29" s="22">
        <v>17</v>
      </c>
      <c r="I29" s="24">
        <v>32</v>
      </c>
      <c r="K29" s="13"/>
    </row>
    <row r="30" spans="1:11" s="21" customFormat="1" ht="20.25" customHeight="1" x14ac:dyDescent="0.15">
      <c r="A30" s="14"/>
      <c r="B30" s="15" t="s">
        <v>15</v>
      </c>
      <c r="C30" s="22">
        <v>1901</v>
      </c>
      <c r="D30" s="22">
        <f t="shared" si="7"/>
        <v>59</v>
      </c>
      <c r="E30" s="22">
        <v>8</v>
      </c>
      <c r="F30" s="22">
        <v>0</v>
      </c>
      <c r="G30" s="22">
        <v>2</v>
      </c>
      <c r="H30" s="22">
        <v>19</v>
      </c>
      <c r="I30" s="24">
        <v>30</v>
      </c>
      <c r="K30" s="13"/>
    </row>
    <row r="31" spans="1:11" s="21" customFormat="1" ht="20.25" customHeight="1" x14ac:dyDescent="0.15">
      <c r="A31" s="14"/>
      <c r="B31" s="15" t="s">
        <v>16</v>
      </c>
      <c r="C31" s="22">
        <v>2063</v>
      </c>
      <c r="D31" s="22">
        <f t="shared" si="7"/>
        <v>90</v>
      </c>
      <c r="E31" s="22">
        <v>7</v>
      </c>
      <c r="F31" s="22">
        <v>1</v>
      </c>
      <c r="G31" s="22">
        <v>6</v>
      </c>
      <c r="H31" s="22">
        <v>36</v>
      </c>
      <c r="I31" s="24">
        <v>40</v>
      </c>
      <c r="K31" s="13"/>
    </row>
    <row r="32" spans="1:11" s="21" customFormat="1" ht="20.25" customHeight="1" x14ac:dyDescent="0.15">
      <c r="A32" s="14"/>
      <c r="B32" s="15" t="s">
        <v>17</v>
      </c>
      <c r="C32" s="22">
        <v>3678</v>
      </c>
      <c r="D32" s="22">
        <f t="shared" si="7"/>
        <v>195</v>
      </c>
      <c r="E32" s="22">
        <v>19</v>
      </c>
      <c r="F32" s="22">
        <v>0</v>
      </c>
      <c r="G32" s="22">
        <v>11</v>
      </c>
      <c r="H32" s="22">
        <v>75</v>
      </c>
      <c r="I32" s="24">
        <v>90</v>
      </c>
      <c r="K32" s="13"/>
    </row>
    <row r="33" spans="1:11" s="21" customFormat="1" ht="20.25" customHeight="1" x14ac:dyDescent="0.15">
      <c r="A33" s="14"/>
      <c r="B33" s="15" t="s">
        <v>18</v>
      </c>
      <c r="C33" s="22">
        <v>5194</v>
      </c>
      <c r="D33" s="22">
        <f t="shared" si="7"/>
        <v>267</v>
      </c>
      <c r="E33" s="22">
        <v>21</v>
      </c>
      <c r="F33" s="22">
        <v>2</v>
      </c>
      <c r="G33" s="22">
        <v>10</v>
      </c>
      <c r="H33" s="22">
        <v>122</v>
      </c>
      <c r="I33" s="24">
        <v>112</v>
      </c>
      <c r="K33" s="13"/>
    </row>
    <row r="34" spans="1:11" s="21" customFormat="1" ht="20.25" customHeight="1" x14ac:dyDescent="0.15">
      <c r="A34" s="14"/>
      <c r="B34" s="15" t="s">
        <v>19</v>
      </c>
      <c r="C34" s="22">
        <v>3926</v>
      </c>
      <c r="D34" s="22">
        <f t="shared" si="7"/>
        <v>163</v>
      </c>
      <c r="E34" s="22">
        <v>12</v>
      </c>
      <c r="F34" s="22">
        <v>2</v>
      </c>
      <c r="G34" s="22">
        <v>20</v>
      </c>
      <c r="H34" s="22">
        <v>81</v>
      </c>
      <c r="I34" s="24">
        <v>48</v>
      </c>
      <c r="K34" s="13"/>
    </row>
    <row r="35" spans="1:11" s="21" customFormat="1" ht="20.25" customHeight="1" x14ac:dyDescent="0.15">
      <c r="A35" s="14"/>
      <c r="B35" s="15" t="s">
        <v>20</v>
      </c>
      <c r="C35" s="22">
        <v>2261</v>
      </c>
      <c r="D35" s="22">
        <f t="shared" si="7"/>
        <v>95</v>
      </c>
      <c r="E35" s="22">
        <v>10</v>
      </c>
      <c r="F35" s="22">
        <v>3</v>
      </c>
      <c r="G35" s="22">
        <v>6</v>
      </c>
      <c r="H35" s="22">
        <v>42</v>
      </c>
      <c r="I35" s="24">
        <v>34</v>
      </c>
      <c r="K35" s="13"/>
    </row>
    <row r="36" spans="1:11" s="21" customFormat="1" ht="20.25" customHeight="1" x14ac:dyDescent="0.15">
      <c r="A36" s="14"/>
      <c r="B36" s="15" t="s">
        <v>21</v>
      </c>
      <c r="C36" s="22">
        <v>1189</v>
      </c>
      <c r="D36" s="22">
        <f t="shared" si="7"/>
        <v>47</v>
      </c>
      <c r="E36" s="22">
        <v>6</v>
      </c>
      <c r="F36" s="22">
        <v>1</v>
      </c>
      <c r="G36" s="22">
        <v>2</v>
      </c>
      <c r="H36" s="22">
        <v>25</v>
      </c>
      <c r="I36" s="24">
        <v>13</v>
      </c>
      <c r="K36" s="13"/>
    </row>
    <row r="37" spans="1:11" s="21" customFormat="1" ht="12" customHeight="1" x14ac:dyDescent="0.15">
      <c r="A37" s="25"/>
      <c r="B37" s="26"/>
      <c r="C37" s="27"/>
      <c r="D37" s="27"/>
      <c r="E37" s="27"/>
      <c r="F37" s="27"/>
      <c r="G37" s="27"/>
      <c r="H37" s="27"/>
      <c r="I37" s="28"/>
    </row>
    <row r="38" spans="1:11" ht="16.5" customHeight="1" x14ac:dyDescent="0.15">
      <c r="H38" s="29"/>
      <c r="I38" s="30" t="s">
        <v>24</v>
      </c>
    </row>
    <row r="39" spans="1:11" x14ac:dyDescent="0.15">
      <c r="D39" s="31"/>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99"/>
  </sheetPr>
  <dimension ref="A1:K38"/>
  <sheetViews>
    <sheetView tabSelected="1" zoomScale="85" zoomScaleNormal="85" workbookViewId="0">
      <selection activeCell="J19" sqref="J19"/>
    </sheetView>
  </sheetViews>
  <sheetFormatPr defaultRowHeight="13.5" x14ac:dyDescent="0.15"/>
  <cols>
    <col min="1" max="1" width="2.625" style="3" customWidth="1"/>
    <col min="2" max="2" width="10.625" style="3" customWidth="1"/>
    <col min="3" max="9" width="10.5" style="3" customWidth="1"/>
    <col min="10" max="16384" width="9" style="3"/>
  </cols>
  <sheetData>
    <row r="1" spans="1:11" ht="18.75" customHeight="1" x14ac:dyDescent="0.15"/>
    <row r="2" spans="1:11" ht="18.75" customHeight="1" x14ac:dyDescent="0.15">
      <c r="A2" s="4" t="s">
        <v>25</v>
      </c>
      <c r="B2" s="4"/>
      <c r="C2" s="5"/>
      <c r="D2" s="5"/>
      <c r="E2" s="5"/>
      <c r="F2" s="5"/>
      <c r="G2" s="5"/>
      <c r="I2" s="6"/>
    </row>
    <row r="3" spans="1:11" ht="13.5" customHeight="1" x14ac:dyDescent="0.15">
      <c r="A3" s="4"/>
      <c r="B3" s="4"/>
      <c r="C3" s="5"/>
      <c r="D3" s="5"/>
      <c r="E3" s="5"/>
      <c r="F3" s="5"/>
      <c r="G3" s="5"/>
      <c r="H3" s="6"/>
      <c r="I3" s="7" t="str">
        <f>'[1]6(1) 胃がん検診 '!I3</f>
        <v>平成28年度</v>
      </c>
    </row>
    <row r="4" spans="1:11" ht="18" customHeight="1" x14ac:dyDescent="0.15">
      <c r="A4" s="186" t="s">
        <v>3</v>
      </c>
      <c r="B4" s="187"/>
      <c r="C4" s="296" t="s">
        <v>4</v>
      </c>
      <c r="D4" s="298" t="s">
        <v>5</v>
      </c>
      <c r="E4" s="299"/>
      <c r="F4" s="299"/>
      <c r="G4" s="299"/>
      <c r="H4" s="299"/>
      <c r="I4" s="300"/>
    </row>
    <row r="5" spans="1:11" ht="41.25" customHeight="1" x14ac:dyDescent="0.15">
      <c r="A5" s="188"/>
      <c r="B5" s="189"/>
      <c r="C5" s="297"/>
      <c r="D5" s="8" t="s">
        <v>6</v>
      </c>
      <c r="E5" s="8" t="s">
        <v>7</v>
      </c>
      <c r="F5" s="9" t="s">
        <v>8</v>
      </c>
      <c r="G5" s="9" t="s">
        <v>9</v>
      </c>
      <c r="H5" s="9" t="s">
        <v>10</v>
      </c>
      <c r="I5" s="10" t="s">
        <v>11</v>
      </c>
    </row>
    <row r="6" spans="1:11" s="5" customFormat="1" ht="33" customHeight="1" x14ac:dyDescent="0.15">
      <c r="A6" s="294" t="s">
        <v>12</v>
      </c>
      <c r="B6" s="295"/>
      <c r="C6" s="11">
        <f>SUM(C7:C15)</f>
        <v>71778</v>
      </c>
      <c r="D6" s="11">
        <f t="shared" ref="D6:I6" si="0">SUM(D7:D15)</f>
        <v>5788</v>
      </c>
      <c r="E6" s="11">
        <f t="shared" si="0"/>
        <v>1093</v>
      </c>
      <c r="F6" s="11">
        <f t="shared" si="0"/>
        <v>125</v>
      </c>
      <c r="G6" s="11">
        <f t="shared" si="0"/>
        <v>245</v>
      </c>
      <c r="H6" s="11">
        <f t="shared" si="0"/>
        <v>1615</v>
      </c>
      <c r="I6" s="12">
        <f t="shared" si="0"/>
        <v>2710</v>
      </c>
      <c r="K6" s="13"/>
    </row>
    <row r="7" spans="1:11" s="5" customFormat="1" ht="20.25" customHeight="1" x14ac:dyDescent="0.15">
      <c r="A7" s="14"/>
      <c r="B7" s="15" t="s">
        <v>13</v>
      </c>
      <c r="C7" s="16">
        <f t="shared" ref="C7:C15" si="1">C18+C28</f>
        <v>3463</v>
      </c>
      <c r="D7" s="16">
        <f>SUM(E7:I7)</f>
        <v>203</v>
      </c>
      <c r="E7" s="16">
        <f t="shared" ref="E7:I15" si="2">E18+E28</f>
        <v>48</v>
      </c>
      <c r="F7" s="16">
        <f t="shared" si="2"/>
        <v>6</v>
      </c>
      <c r="G7" s="16">
        <f t="shared" si="2"/>
        <v>5</v>
      </c>
      <c r="H7" s="16">
        <f t="shared" si="2"/>
        <v>40</v>
      </c>
      <c r="I7" s="17">
        <f t="shared" si="2"/>
        <v>104</v>
      </c>
      <c r="K7" s="13"/>
    </row>
    <row r="8" spans="1:11" s="5" customFormat="1" ht="20.25" customHeight="1" x14ac:dyDescent="0.15">
      <c r="A8" s="14"/>
      <c r="B8" s="15" t="s">
        <v>14</v>
      </c>
      <c r="C8" s="16">
        <f t="shared" si="1"/>
        <v>3526</v>
      </c>
      <c r="D8" s="16">
        <f t="shared" ref="D8:D15" si="3">SUM(E8:I8)</f>
        <v>205</v>
      </c>
      <c r="E8" s="16">
        <f t="shared" si="2"/>
        <v>46</v>
      </c>
      <c r="F8" s="16">
        <f t="shared" si="2"/>
        <v>3</v>
      </c>
      <c r="G8" s="16">
        <f t="shared" si="2"/>
        <v>2</v>
      </c>
      <c r="H8" s="16">
        <f t="shared" si="2"/>
        <v>40</v>
      </c>
      <c r="I8" s="17">
        <f t="shared" si="2"/>
        <v>114</v>
      </c>
      <c r="K8" s="13"/>
    </row>
    <row r="9" spans="1:11" s="5" customFormat="1" ht="20.25" customHeight="1" x14ac:dyDescent="0.15">
      <c r="A9" s="14"/>
      <c r="B9" s="15" t="s">
        <v>15</v>
      </c>
      <c r="C9" s="16">
        <f t="shared" si="1"/>
        <v>4051</v>
      </c>
      <c r="D9" s="16">
        <f t="shared" si="3"/>
        <v>226</v>
      </c>
      <c r="E9" s="16">
        <f t="shared" si="2"/>
        <v>53</v>
      </c>
      <c r="F9" s="16">
        <f t="shared" si="2"/>
        <v>2</v>
      </c>
      <c r="G9" s="16">
        <f t="shared" si="2"/>
        <v>12</v>
      </c>
      <c r="H9" s="16">
        <f t="shared" si="2"/>
        <v>48</v>
      </c>
      <c r="I9" s="17">
        <f t="shared" si="2"/>
        <v>111</v>
      </c>
      <c r="K9" s="13"/>
    </row>
    <row r="10" spans="1:11" s="5" customFormat="1" ht="20.25" customHeight="1" x14ac:dyDescent="0.15">
      <c r="A10" s="14"/>
      <c r="B10" s="15" t="s">
        <v>16</v>
      </c>
      <c r="C10" s="16">
        <f t="shared" si="1"/>
        <v>4630</v>
      </c>
      <c r="D10" s="16">
        <f t="shared" si="3"/>
        <v>253</v>
      </c>
      <c r="E10" s="16">
        <f t="shared" si="2"/>
        <v>56</v>
      </c>
      <c r="F10" s="16">
        <f t="shared" si="2"/>
        <v>5</v>
      </c>
      <c r="G10" s="16">
        <f t="shared" si="2"/>
        <v>14</v>
      </c>
      <c r="H10" s="16">
        <f t="shared" si="2"/>
        <v>55</v>
      </c>
      <c r="I10" s="17">
        <f t="shared" si="2"/>
        <v>123</v>
      </c>
      <c r="K10" s="13"/>
    </row>
    <row r="11" spans="1:11" s="5" customFormat="1" ht="20.25" customHeight="1" x14ac:dyDescent="0.15">
      <c r="A11" s="14"/>
      <c r="B11" s="15" t="s">
        <v>17</v>
      </c>
      <c r="C11" s="16">
        <f t="shared" si="1"/>
        <v>8984</v>
      </c>
      <c r="D11" s="16">
        <f t="shared" si="3"/>
        <v>561</v>
      </c>
      <c r="E11" s="16">
        <f t="shared" si="2"/>
        <v>125</v>
      </c>
      <c r="F11" s="16">
        <f t="shared" si="2"/>
        <v>7</v>
      </c>
      <c r="G11" s="16">
        <f t="shared" si="2"/>
        <v>26</v>
      </c>
      <c r="H11" s="16">
        <f t="shared" si="2"/>
        <v>138</v>
      </c>
      <c r="I11" s="17">
        <f t="shared" si="2"/>
        <v>265</v>
      </c>
      <c r="K11" s="13"/>
    </row>
    <row r="12" spans="1:11" s="5" customFormat="1" ht="20.25" customHeight="1" x14ac:dyDescent="0.15">
      <c r="A12" s="14"/>
      <c r="B12" s="15" t="s">
        <v>18</v>
      </c>
      <c r="C12" s="16">
        <f t="shared" si="1"/>
        <v>16003</v>
      </c>
      <c r="D12" s="16">
        <f t="shared" si="3"/>
        <v>1168</v>
      </c>
      <c r="E12" s="16">
        <f t="shared" si="2"/>
        <v>209</v>
      </c>
      <c r="F12" s="16">
        <f t="shared" si="2"/>
        <v>27</v>
      </c>
      <c r="G12" s="16">
        <f t="shared" si="2"/>
        <v>77</v>
      </c>
      <c r="H12" s="16">
        <f t="shared" si="2"/>
        <v>353</v>
      </c>
      <c r="I12" s="17">
        <f t="shared" si="2"/>
        <v>502</v>
      </c>
      <c r="K12" s="13"/>
    </row>
    <row r="13" spans="1:11" s="5" customFormat="1" ht="20.25" customHeight="1" x14ac:dyDescent="0.15">
      <c r="A13" s="14"/>
      <c r="B13" s="15" t="s">
        <v>19</v>
      </c>
      <c r="C13" s="16">
        <f t="shared" si="1"/>
        <v>13808</v>
      </c>
      <c r="D13" s="16">
        <f t="shared" si="3"/>
        <v>1168</v>
      </c>
      <c r="E13" s="16">
        <f t="shared" si="2"/>
        <v>221</v>
      </c>
      <c r="F13" s="16">
        <f t="shared" si="2"/>
        <v>28</v>
      </c>
      <c r="G13" s="16">
        <f t="shared" si="2"/>
        <v>68</v>
      </c>
      <c r="H13" s="16">
        <f t="shared" si="2"/>
        <v>371</v>
      </c>
      <c r="I13" s="17">
        <f t="shared" si="2"/>
        <v>480</v>
      </c>
      <c r="K13" s="13"/>
    </row>
    <row r="14" spans="1:11" s="5" customFormat="1" ht="20.25" customHeight="1" x14ac:dyDescent="0.15">
      <c r="A14" s="14"/>
      <c r="B14" s="15" t="s">
        <v>20</v>
      </c>
      <c r="C14" s="16">
        <f t="shared" si="1"/>
        <v>9703</v>
      </c>
      <c r="D14" s="16">
        <f t="shared" si="3"/>
        <v>983</v>
      </c>
      <c r="E14" s="16">
        <f t="shared" si="2"/>
        <v>180</v>
      </c>
      <c r="F14" s="16">
        <f t="shared" si="2"/>
        <v>31</v>
      </c>
      <c r="G14" s="16">
        <f t="shared" si="2"/>
        <v>34</v>
      </c>
      <c r="H14" s="16">
        <f t="shared" si="2"/>
        <v>290</v>
      </c>
      <c r="I14" s="17">
        <f t="shared" si="2"/>
        <v>448</v>
      </c>
      <c r="K14" s="13"/>
    </row>
    <row r="15" spans="1:11" s="5" customFormat="1" ht="20.25" customHeight="1" x14ac:dyDescent="0.15">
      <c r="A15" s="14"/>
      <c r="B15" s="15" t="s">
        <v>21</v>
      </c>
      <c r="C15" s="16">
        <f t="shared" si="1"/>
        <v>7610</v>
      </c>
      <c r="D15" s="16">
        <f t="shared" si="3"/>
        <v>1021</v>
      </c>
      <c r="E15" s="16">
        <f t="shared" si="2"/>
        <v>155</v>
      </c>
      <c r="F15" s="16">
        <f t="shared" si="2"/>
        <v>16</v>
      </c>
      <c r="G15" s="16">
        <f t="shared" si="2"/>
        <v>7</v>
      </c>
      <c r="H15" s="16">
        <f t="shared" si="2"/>
        <v>280</v>
      </c>
      <c r="I15" s="17">
        <f t="shared" si="2"/>
        <v>563</v>
      </c>
      <c r="K15" s="13"/>
    </row>
    <row r="16" spans="1:11" s="5" customFormat="1" ht="12" customHeight="1" x14ac:dyDescent="0.15">
      <c r="A16" s="14"/>
      <c r="B16" s="18"/>
      <c r="C16" s="19"/>
      <c r="D16" s="19"/>
      <c r="E16" s="19"/>
      <c r="F16" s="19"/>
      <c r="G16" s="19"/>
      <c r="H16" s="19"/>
      <c r="I16" s="20"/>
      <c r="K16" s="13"/>
    </row>
    <row r="17" spans="1:11" s="21" customFormat="1" ht="33" customHeight="1" x14ac:dyDescent="0.15">
      <c r="A17" s="288" t="s">
        <v>22</v>
      </c>
      <c r="B17" s="289"/>
      <c r="C17" s="11">
        <f>SUM(C18:C26)</f>
        <v>24704</v>
      </c>
      <c r="D17" s="11">
        <f t="shared" ref="D17:I17" si="4">SUM(D18:D26)</f>
        <v>2618</v>
      </c>
      <c r="E17" s="11">
        <f t="shared" si="4"/>
        <v>386</v>
      </c>
      <c r="F17" s="11">
        <f t="shared" si="4"/>
        <v>58</v>
      </c>
      <c r="G17" s="11">
        <f t="shared" si="4"/>
        <v>123</v>
      </c>
      <c r="H17" s="11">
        <f t="shared" si="4"/>
        <v>726</v>
      </c>
      <c r="I17" s="12">
        <f t="shared" si="4"/>
        <v>1325</v>
      </c>
      <c r="K17" s="32"/>
    </row>
    <row r="18" spans="1:11" s="21" customFormat="1" ht="20.25" customHeight="1" x14ac:dyDescent="0.15">
      <c r="A18" s="14"/>
      <c r="B18" s="15" t="s">
        <v>13</v>
      </c>
      <c r="C18" s="22">
        <v>893</v>
      </c>
      <c r="D18" s="22">
        <f t="shared" ref="D18:D26" si="5">SUM(E18:I18)</f>
        <v>55</v>
      </c>
      <c r="E18" s="22">
        <f>[2]合計!G64</f>
        <v>9</v>
      </c>
      <c r="F18" s="22">
        <f>[2]合計!H64</f>
        <v>0</v>
      </c>
      <c r="G18" s="22">
        <f>[2]合計!L64</f>
        <v>1</v>
      </c>
      <c r="H18" s="22">
        <f>[2]合計!M64</f>
        <v>10</v>
      </c>
      <c r="I18" s="23">
        <f>[2]合計!N64</f>
        <v>35</v>
      </c>
      <c r="K18" s="13"/>
    </row>
    <row r="19" spans="1:11" s="21" customFormat="1" ht="20.25" customHeight="1" x14ac:dyDescent="0.15">
      <c r="A19" s="14"/>
      <c r="B19" s="15" t="s">
        <v>26</v>
      </c>
      <c r="C19" s="22">
        <v>987</v>
      </c>
      <c r="D19" s="22">
        <f t="shared" si="5"/>
        <v>52</v>
      </c>
      <c r="E19" s="22">
        <f>[2]合計!G67</f>
        <v>11</v>
      </c>
      <c r="F19" s="22">
        <f>[2]合計!H67</f>
        <v>1</v>
      </c>
      <c r="G19" s="22">
        <f>[2]合計!L67</f>
        <v>0</v>
      </c>
      <c r="H19" s="22">
        <f>[2]合計!M67</f>
        <v>12</v>
      </c>
      <c r="I19" s="24">
        <f>[2]合計!N67</f>
        <v>28</v>
      </c>
      <c r="K19" s="13"/>
    </row>
    <row r="20" spans="1:11" s="21" customFormat="1" ht="20.25" customHeight="1" x14ac:dyDescent="0.15">
      <c r="A20" s="14"/>
      <c r="B20" s="15" t="s">
        <v>27</v>
      </c>
      <c r="C20" s="22">
        <v>856</v>
      </c>
      <c r="D20" s="22">
        <f t="shared" si="5"/>
        <v>69</v>
      </c>
      <c r="E20" s="22">
        <f>[2]合計!G70</f>
        <v>13</v>
      </c>
      <c r="F20" s="22">
        <f>[2]合計!H70</f>
        <v>0</v>
      </c>
      <c r="G20" s="22">
        <f>[2]合計!L70</f>
        <v>7</v>
      </c>
      <c r="H20" s="22">
        <f>[2]合計!M70</f>
        <v>14</v>
      </c>
      <c r="I20" s="24">
        <f>[2]合計!N70</f>
        <v>35</v>
      </c>
      <c r="K20" s="13"/>
    </row>
    <row r="21" spans="1:11" s="21" customFormat="1" ht="20.25" customHeight="1" x14ac:dyDescent="0.15">
      <c r="A21" s="14"/>
      <c r="B21" s="15" t="s">
        <v>28</v>
      </c>
      <c r="C21" s="22">
        <v>985</v>
      </c>
      <c r="D21" s="22">
        <f t="shared" si="5"/>
        <v>78</v>
      </c>
      <c r="E21" s="22">
        <f>[2]合計!G73</f>
        <v>13</v>
      </c>
      <c r="F21" s="22">
        <f>[2]合計!H73</f>
        <v>1</v>
      </c>
      <c r="G21" s="22">
        <f>[2]合計!L73</f>
        <v>5</v>
      </c>
      <c r="H21" s="22">
        <f>[2]合計!M73</f>
        <v>13</v>
      </c>
      <c r="I21" s="24">
        <f>[2]合計!N73</f>
        <v>46</v>
      </c>
      <c r="K21" s="13"/>
    </row>
    <row r="22" spans="1:11" s="21" customFormat="1" ht="20.25" customHeight="1" x14ac:dyDescent="0.15">
      <c r="A22" s="14"/>
      <c r="B22" s="15" t="s">
        <v>29</v>
      </c>
      <c r="C22" s="22">
        <v>2236</v>
      </c>
      <c r="D22" s="22">
        <f t="shared" si="5"/>
        <v>184</v>
      </c>
      <c r="E22" s="22">
        <f>[2]合計!G76</f>
        <v>25</v>
      </c>
      <c r="F22" s="22">
        <f>[2]合計!H76</f>
        <v>3</v>
      </c>
      <c r="G22" s="22">
        <f>[2]合計!L76</f>
        <v>9</v>
      </c>
      <c r="H22" s="22">
        <f>[2]合計!M76</f>
        <v>34</v>
      </c>
      <c r="I22" s="24">
        <f>[2]合計!N76</f>
        <v>113</v>
      </c>
      <c r="K22" s="13"/>
    </row>
    <row r="23" spans="1:11" s="21" customFormat="1" ht="20.25" customHeight="1" x14ac:dyDescent="0.15">
      <c r="A23" s="14"/>
      <c r="B23" s="15" t="s">
        <v>30</v>
      </c>
      <c r="C23" s="22">
        <v>5886</v>
      </c>
      <c r="D23" s="22">
        <f t="shared" si="5"/>
        <v>560</v>
      </c>
      <c r="E23" s="22">
        <f>[2]合計!G79</f>
        <v>57</v>
      </c>
      <c r="F23" s="22">
        <f>[2]合計!H79</f>
        <v>13</v>
      </c>
      <c r="G23" s="22">
        <f>[2]合計!L79</f>
        <v>39</v>
      </c>
      <c r="H23" s="22">
        <f>[2]合計!M79</f>
        <v>170</v>
      </c>
      <c r="I23" s="24">
        <f>[2]合計!N79</f>
        <v>281</v>
      </c>
      <c r="K23" s="13"/>
    </row>
    <row r="24" spans="1:11" s="21" customFormat="1" ht="20.25" customHeight="1" x14ac:dyDescent="0.15">
      <c r="A24" s="14"/>
      <c r="B24" s="15" t="s">
        <v>31</v>
      </c>
      <c r="C24" s="22">
        <v>5455</v>
      </c>
      <c r="D24" s="22">
        <f t="shared" si="5"/>
        <v>605</v>
      </c>
      <c r="E24" s="22">
        <f>[2]合計!G82</f>
        <v>98</v>
      </c>
      <c r="F24" s="22">
        <f>[2]合計!H82</f>
        <v>17</v>
      </c>
      <c r="G24" s="22">
        <f>[2]合計!L82</f>
        <v>43</v>
      </c>
      <c r="H24" s="22">
        <f>[2]合計!M82</f>
        <v>169</v>
      </c>
      <c r="I24" s="24">
        <f>[2]合計!N82</f>
        <v>278</v>
      </c>
      <c r="K24" s="13"/>
    </row>
    <row r="25" spans="1:11" s="21" customFormat="1" ht="20.25" customHeight="1" x14ac:dyDescent="0.15">
      <c r="A25" s="14"/>
      <c r="B25" s="15" t="s">
        <v>32</v>
      </c>
      <c r="C25" s="22">
        <v>4153</v>
      </c>
      <c r="D25" s="22">
        <f t="shared" si="5"/>
        <v>519</v>
      </c>
      <c r="E25" s="22">
        <f>[2]合計!G85</f>
        <v>88</v>
      </c>
      <c r="F25" s="22">
        <f>[2]合計!H85</f>
        <v>15</v>
      </c>
      <c r="G25" s="22">
        <f>[2]合計!L85</f>
        <v>16</v>
      </c>
      <c r="H25" s="22">
        <f>[2]合計!M85</f>
        <v>157</v>
      </c>
      <c r="I25" s="24">
        <f>[2]合計!N85</f>
        <v>243</v>
      </c>
      <c r="K25" s="13"/>
    </row>
    <row r="26" spans="1:11" s="21" customFormat="1" ht="20.25" customHeight="1" x14ac:dyDescent="0.15">
      <c r="A26" s="14"/>
      <c r="B26" s="15" t="s">
        <v>21</v>
      </c>
      <c r="C26" s="22">
        <v>3253</v>
      </c>
      <c r="D26" s="22">
        <f t="shared" si="5"/>
        <v>496</v>
      </c>
      <c r="E26" s="22">
        <f>[2]合計!G88</f>
        <v>72</v>
      </c>
      <c r="F26" s="22">
        <f>[2]合計!H88</f>
        <v>8</v>
      </c>
      <c r="G26" s="22">
        <f>[2]合計!L88</f>
        <v>3</v>
      </c>
      <c r="H26" s="22">
        <f>[2]合計!M88</f>
        <v>147</v>
      </c>
      <c r="I26" s="24">
        <f>[2]合計!N88</f>
        <v>266</v>
      </c>
      <c r="K26" s="13"/>
    </row>
    <row r="27" spans="1:11" s="21" customFormat="1" ht="33" customHeight="1" x14ac:dyDescent="0.15">
      <c r="A27" s="288" t="s">
        <v>23</v>
      </c>
      <c r="B27" s="288"/>
      <c r="C27" s="11">
        <f>SUM(C28:C36)</f>
        <v>47074</v>
      </c>
      <c r="D27" s="11">
        <f t="shared" ref="D27:I27" si="6">SUM(D28:D36)</f>
        <v>3170</v>
      </c>
      <c r="E27" s="11">
        <f t="shared" si="6"/>
        <v>707</v>
      </c>
      <c r="F27" s="11">
        <f t="shared" si="6"/>
        <v>67</v>
      </c>
      <c r="G27" s="11">
        <f t="shared" si="6"/>
        <v>122</v>
      </c>
      <c r="H27" s="11">
        <f t="shared" si="6"/>
        <v>889</v>
      </c>
      <c r="I27" s="12">
        <f t="shared" si="6"/>
        <v>1385</v>
      </c>
      <c r="K27" s="13"/>
    </row>
    <row r="28" spans="1:11" s="21" customFormat="1" ht="20.25" customHeight="1" x14ac:dyDescent="0.15">
      <c r="A28" s="14"/>
      <c r="B28" s="15" t="s">
        <v>13</v>
      </c>
      <c r="C28" s="22">
        <f>[2]合計!E104</f>
        <v>2570</v>
      </c>
      <c r="D28" s="22">
        <f t="shared" ref="D28:D36" si="7">SUM(E28:I28)</f>
        <v>148</v>
      </c>
      <c r="E28" s="22">
        <f>[2]合計!G104</f>
        <v>39</v>
      </c>
      <c r="F28" s="22">
        <f>[2]合計!H104</f>
        <v>6</v>
      </c>
      <c r="G28" s="22">
        <f>[2]合計!L104</f>
        <v>4</v>
      </c>
      <c r="H28" s="22">
        <f>[2]合計!M104</f>
        <v>30</v>
      </c>
      <c r="I28" s="24">
        <f>[2]合計!N104</f>
        <v>69</v>
      </c>
      <c r="K28" s="32"/>
    </row>
    <row r="29" spans="1:11" s="21" customFormat="1" ht="20.25" customHeight="1" x14ac:dyDescent="0.15">
      <c r="A29" s="14"/>
      <c r="B29" s="15" t="s">
        <v>26</v>
      </c>
      <c r="C29" s="22">
        <f>[2]合計!E107</f>
        <v>2539</v>
      </c>
      <c r="D29" s="22">
        <f t="shared" si="7"/>
        <v>153</v>
      </c>
      <c r="E29" s="22">
        <f>[2]合計!G107</f>
        <v>35</v>
      </c>
      <c r="F29" s="22">
        <f>[2]合計!H107</f>
        <v>2</v>
      </c>
      <c r="G29" s="22">
        <f>[2]合計!L107</f>
        <v>2</v>
      </c>
      <c r="H29" s="22">
        <f>[2]合計!M107</f>
        <v>28</v>
      </c>
      <c r="I29" s="24">
        <f>[2]合計!N107</f>
        <v>86</v>
      </c>
      <c r="K29" s="13"/>
    </row>
    <row r="30" spans="1:11" s="21" customFormat="1" ht="20.25" customHeight="1" x14ac:dyDescent="0.15">
      <c r="A30" s="14"/>
      <c r="B30" s="15" t="s">
        <v>33</v>
      </c>
      <c r="C30" s="22">
        <f>[2]合計!E110</f>
        <v>3195</v>
      </c>
      <c r="D30" s="22">
        <f t="shared" si="7"/>
        <v>157</v>
      </c>
      <c r="E30" s="22">
        <f>[2]合計!G110</f>
        <v>40</v>
      </c>
      <c r="F30" s="22">
        <f>[2]合計!H110</f>
        <v>2</v>
      </c>
      <c r="G30" s="22">
        <f>[2]合計!L110</f>
        <v>5</v>
      </c>
      <c r="H30" s="22">
        <f>[2]合計!M110</f>
        <v>34</v>
      </c>
      <c r="I30" s="24">
        <f>[2]合計!N110</f>
        <v>76</v>
      </c>
      <c r="K30" s="13"/>
    </row>
    <row r="31" spans="1:11" s="21" customFormat="1" ht="20.25" customHeight="1" x14ac:dyDescent="0.15">
      <c r="A31" s="14"/>
      <c r="B31" s="15" t="s">
        <v>16</v>
      </c>
      <c r="C31" s="22">
        <f>[2]合計!E113</f>
        <v>3645</v>
      </c>
      <c r="D31" s="22">
        <f t="shared" si="7"/>
        <v>175</v>
      </c>
      <c r="E31" s="22">
        <f>[2]合計!G113</f>
        <v>43</v>
      </c>
      <c r="F31" s="22">
        <f>[2]合計!H113</f>
        <v>4</v>
      </c>
      <c r="G31" s="22">
        <f>[2]合計!L113</f>
        <v>9</v>
      </c>
      <c r="H31" s="22">
        <f>[2]合計!M113</f>
        <v>42</v>
      </c>
      <c r="I31" s="24">
        <f>[2]合計!N113</f>
        <v>77</v>
      </c>
      <c r="K31" s="13"/>
    </row>
    <row r="32" spans="1:11" s="21" customFormat="1" ht="20.25" customHeight="1" x14ac:dyDescent="0.15">
      <c r="A32" s="14"/>
      <c r="B32" s="15" t="s">
        <v>34</v>
      </c>
      <c r="C32" s="22">
        <f>[2]合計!E116</f>
        <v>6748</v>
      </c>
      <c r="D32" s="22">
        <f t="shared" si="7"/>
        <v>377</v>
      </c>
      <c r="E32" s="22">
        <f>[2]合計!G116</f>
        <v>100</v>
      </c>
      <c r="F32" s="22">
        <f>[2]合計!H116</f>
        <v>4</v>
      </c>
      <c r="G32" s="22">
        <f>[2]合計!L116</f>
        <v>17</v>
      </c>
      <c r="H32" s="22">
        <f>[2]合計!M116</f>
        <v>104</v>
      </c>
      <c r="I32" s="24">
        <f>[2]合計!N116</f>
        <v>152</v>
      </c>
      <c r="K32" s="13"/>
    </row>
    <row r="33" spans="1:11" s="21" customFormat="1" ht="20.25" customHeight="1" x14ac:dyDescent="0.15">
      <c r="A33" s="14"/>
      <c r="B33" s="15" t="s">
        <v>35</v>
      </c>
      <c r="C33" s="22">
        <f>[2]合計!E119</f>
        <v>10117</v>
      </c>
      <c r="D33" s="22">
        <f t="shared" si="7"/>
        <v>608</v>
      </c>
      <c r="E33" s="22">
        <f>[2]合計!G119</f>
        <v>152</v>
      </c>
      <c r="F33" s="22">
        <f>[2]合計!H119</f>
        <v>14</v>
      </c>
      <c r="G33" s="22">
        <f>[2]合計!L119</f>
        <v>38</v>
      </c>
      <c r="H33" s="22">
        <f>[2]合計!M119</f>
        <v>183</v>
      </c>
      <c r="I33" s="24">
        <f>[2]合計!N119</f>
        <v>221</v>
      </c>
      <c r="K33" s="13"/>
    </row>
    <row r="34" spans="1:11" s="21" customFormat="1" ht="20.25" customHeight="1" x14ac:dyDescent="0.15">
      <c r="A34" s="14"/>
      <c r="B34" s="15" t="s">
        <v>36</v>
      </c>
      <c r="C34" s="22">
        <f>[2]合計!E122</f>
        <v>8353</v>
      </c>
      <c r="D34" s="22">
        <f t="shared" si="7"/>
        <v>563</v>
      </c>
      <c r="E34" s="22">
        <f>[2]合計!G122</f>
        <v>123</v>
      </c>
      <c r="F34" s="22">
        <f>[2]合計!H122</f>
        <v>11</v>
      </c>
      <c r="G34" s="22">
        <f>[2]合計!L122</f>
        <v>25</v>
      </c>
      <c r="H34" s="22">
        <f>[2]合計!M122</f>
        <v>202</v>
      </c>
      <c r="I34" s="24">
        <f>[2]合計!N122</f>
        <v>202</v>
      </c>
      <c r="K34" s="13"/>
    </row>
    <row r="35" spans="1:11" s="21" customFormat="1" ht="20.25" customHeight="1" x14ac:dyDescent="0.15">
      <c r="A35" s="14"/>
      <c r="B35" s="15" t="s">
        <v>37</v>
      </c>
      <c r="C35" s="22">
        <f>[2]合計!E125</f>
        <v>5550</v>
      </c>
      <c r="D35" s="22">
        <f t="shared" si="7"/>
        <v>464</v>
      </c>
      <c r="E35" s="22">
        <f>[2]合計!G125</f>
        <v>92</v>
      </c>
      <c r="F35" s="22">
        <f>[2]合計!H125</f>
        <v>16</v>
      </c>
      <c r="G35" s="22">
        <f>[2]合計!L125</f>
        <v>18</v>
      </c>
      <c r="H35" s="22">
        <f>[2]合計!M125</f>
        <v>133</v>
      </c>
      <c r="I35" s="24">
        <f>[2]合計!N125</f>
        <v>205</v>
      </c>
      <c r="K35" s="13"/>
    </row>
    <row r="36" spans="1:11" s="21" customFormat="1" ht="20.25" customHeight="1" x14ac:dyDescent="0.15">
      <c r="A36" s="14"/>
      <c r="B36" s="15" t="s">
        <v>21</v>
      </c>
      <c r="C36" s="22">
        <f>[2]合計!E128</f>
        <v>4357</v>
      </c>
      <c r="D36" s="22">
        <f t="shared" si="7"/>
        <v>525</v>
      </c>
      <c r="E36" s="22">
        <f>[2]合計!G128</f>
        <v>83</v>
      </c>
      <c r="F36" s="22">
        <f>[2]合計!H128</f>
        <v>8</v>
      </c>
      <c r="G36" s="22">
        <f>[2]合計!L128</f>
        <v>4</v>
      </c>
      <c r="H36" s="22">
        <f>[2]合計!M128</f>
        <v>133</v>
      </c>
      <c r="I36" s="24">
        <f>[2]合計!N128</f>
        <v>297</v>
      </c>
      <c r="K36" s="13"/>
    </row>
    <row r="37" spans="1:11" s="21" customFormat="1" ht="12" customHeight="1" x14ac:dyDescent="0.15">
      <c r="A37" s="25"/>
      <c r="B37" s="26"/>
      <c r="C37" s="27"/>
      <c r="D37" s="27"/>
      <c r="E37" s="27"/>
      <c r="F37" s="27"/>
      <c r="G37" s="27"/>
      <c r="H37" s="27"/>
      <c r="I37" s="28"/>
    </row>
    <row r="38" spans="1:11" ht="16.5" customHeight="1" x14ac:dyDescent="0.15">
      <c r="H38" s="29"/>
      <c r="I38" s="30" t="s">
        <v>24</v>
      </c>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rowBreaks count="3" manualBreakCount="3">
    <brk id="44" max="16383" man="1"/>
    <brk id="78" max="16383" man="1"/>
    <brk id="11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99"/>
  </sheetPr>
  <dimension ref="A1:K38"/>
  <sheetViews>
    <sheetView zoomScale="85" zoomScaleNormal="85" workbookViewId="0">
      <selection activeCell="C18" sqref="C18"/>
    </sheetView>
  </sheetViews>
  <sheetFormatPr defaultRowHeight="13.5" x14ac:dyDescent="0.15"/>
  <cols>
    <col min="1" max="1" width="2.625" style="3" customWidth="1"/>
    <col min="2" max="2" width="10.625" style="3" customWidth="1"/>
    <col min="3" max="9" width="10.5" style="3" customWidth="1"/>
    <col min="10" max="16384" width="9" style="3"/>
  </cols>
  <sheetData>
    <row r="1" spans="1:11" ht="18.75" customHeight="1" x14ac:dyDescent="0.15"/>
    <row r="2" spans="1:11" ht="18.75" customHeight="1" x14ac:dyDescent="0.15">
      <c r="A2" s="4" t="s">
        <v>38</v>
      </c>
      <c r="B2" s="4"/>
      <c r="C2" s="5"/>
      <c r="D2" s="5"/>
      <c r="E2" s="5"/>
      <c r="F2" s="5"/>
      <c r="G2" s="5"/>
      <c r="I2" s="6"/>
    </row>
    <row r="3" spans="1:11" ht="13.5" customHeight="1" x14ac:dyDescent="0.15">
      <c r="A3" s="4"/>
      <c r="B3" s="4"/>
      <c r="C3" s="5"/>
      <c r="D3" s="5"/>
      <c r="E3" s="5"/>
      <c r="F3" s="5"/>
      <c r="G3" s="5"/>
      <c r="H3" s="6"/>
      <c r="I3" s="7" t="str">
        <f>'[1]6(1) 胃がん検診 '!I3</f>
        <v>平成28年度</v>
      </c>
    </row>
    <row r="4" spans="1:11" ht="18" customHeight="1" x14ac:dyDescent="0.15">
      <c r="A4" s="186" t="s">
        <v>3</v>
      </c>
      <c r="B4" s="187"/>
      <c r="C4" s="298" t="s">
        <v>4</v>
      </c>
      <c r="D4" s="298" t="s">
        <v>5</v>
      </c>
      <c r="E4" s="299"/>
      <c r="F4" s="299"/>
      <c r="G4" s="299"/>
      <c r="H4" s="299"/>
      <c r="I4" s="300"/>
    </row>
    <row r="5" spans="1:11" ht="41.25" customHeight="1" x14ac:dyDescent="0.15">
      <c r="A5" s="188"/>
      <c r="B5" s="189"/>
      <c r="C5" s="297"/>
      <c r="D5" s="8" t="s">
        <v>6</v>
      </c>
      <c r="E5" s="8" t="s">
        <v>7</v>
      </c>
      <c r="F5" s="9" t="s">
        <v>8</v>
      </c>
      <c r="G5" s="9" t="s">
        <v>9</v>
      </c>
      <c r="H5" s="9" t="s">
        <v>10</v>
      </c>
      <c r="I5" s="10" t="s">
        <v>11</v>
      </c>
    </row>
    <row r="6" spans="1:11" s="5" customFormat="1" ht="33" customHeight="1" x14ac:dyDescent="0.15">
      <c r="A6" s="294" t="s">
        <v>12</v>
      </c>
      <c r="B6" s="295"/>
      <c r="C6" s="11">
        <f>SUM(C7:C15)</f>
        <v>17353</v>
      </c>
      <c r="D6" s="11">
        <f t="shared" ref="D6:I6" si="0">SUM(D7:D15)</f>
        <v>372</v>
      </c>
      <c r="E6" s="11">
        <f t="shared" si="0"/>
        <v>120</v>
      </c>
      <c r="F6" s="11">
        <f t="shared" si="0"/>
        <v>15</v>
      </c>
      <c r="G6" s="11">
        <f t="shared" si="0"/>
        <v>7</v>
      </c>
      <c r="H6" s="11">
        <f t="shared" si="0"/>
        <v>159</v>
      </c>
      <c r="I6" s="12">
        <f t="shared" si="0"/>
        <v>71</v>
      </c>
      <c r="K6" s="13"/>
    </row>
    <row r="7" spans="1:11" s="5" customFormat="1" ht="20.25" customHeight="1" x14ac:dyDescent="0.15">
      <c r="A7" s="14"/>
      <c r="B7" s="15" t="s">
        <v>13</v>
      </c>
      <c r="C7" s="16">
        <f>C18+C28</f>
        <v>861</v>
      </c>
      <c r="D7" s="16">
        <f>SUM(E7:I7)</f>
        <v>16</v>
      </c>
      <c r="E7" s="16">
        <f t="shared" ref="E7:I15" si="1">E18+E28</f>
        <v>9</v>
      </c>
      <c r="F7" s="16">
        <f t="shared" si="1"/>
        <v>0</v>
      </c>
      <c r="G7" s="16">
        <f t="shared" si="1"/>
        <v>0</v>
      </c>
      <c r="H7" s="16">
        <f t="shared" si="1"/>
        <v>3</v>
      </c>
      <c r="I7" s="17">
        <f t="shared" si="1"/>
        <v>4</v>
      </c>
      <c r="K7" s="13"/>
    </row>
    <row r="8" spans="1:11" s="5" customFormat="1" ht="20.25" customHeight="1" x14ac:dyDescent="0.15">
      <c r="A8" s="14"/>
      <c r="B8" s="15" t="s">
        <v>14</v>
      </c>
      <c r="C8" s="16">
        <f t="shared" ref="C8:C15" si="2">C19+C29</f>
        <v>890</v>
      </c>
      <c r="D8" s="16">
        <f t="shared" ref="D8:D15" si="3">SUM(E8:I8)</f>
        <v>13</v>
      </c>
      <c r="E8" s="16">
        <f t="shared" si="1"/>
        <v>6</v>
      </c>
      <c r="F8" s="16">
        <f t="shared" si="1"/>
        <v>0</v>
      </c>
      <c r="G8" s="16">
        <f t="shared" si="1"/>
        <v>0</v>
      </c>
      <c r="H8" s="16">
        <f t="shared" si="1"/>
        <v>4</v>
      </c>
      <c r="I8" s="17">
        <f t="shared" si="1"/>
        <v>3</v>
      </c>
      <c r="K8" s="13"/>
    </row>
    <row r="9" spans="1:11" s="5" customFormat="1" ht="20.25" customHeight="1" x14ac:dyDescent="0.15">
      <c r="A9" s="14"/>
      <c r="B9" s="15" t="s">
        <v>15</v>
      </c>
      <c r="C9" s="16">
        <f t="shared" si="2"/>
        <v>894</v>
      </c>
      <c r="D9" s="16">
        <f t="shared" si="3"/>
        <v>7</v>
      </c>
      <c r="E9" s="16">
        <f t="shared" si="1"/>
        <v>2</v>
      </c>
      <c r="F9" s="16">
        <f t="shared" si="1"/>
        <v>0</v>
      </c>
      <c r="G9" s="16">
        <f t="shared" si="1"/>
        <v>0</v>
      </c>
      <c r="H9" s="16">
        <f t="shared" si="1"/>
        <v>4</v>
      </c>
      <c r="I9" s="17">
        <f t="shared" si="1"/>
        <v>1</v>
      </c>
      <c r="K9" s="13"/>
    </row>
    <row r="10" spans="1:11" s="5" customFormat="1" ht="20.25" customHeight="1" x14ac:dyDescent="0.15">
      <c r="A10" s="14"/>
      <c r="B10" s="15" t="s">
        <v>16</v>
      </c>
      <c r="C10" s="16">
        <f t="shared" si="2"/>
        <v>991</v>
      </c>
      <c r="D10" s="16">
        <f t="shared" si="3"/>
        <v>21</v>
      </c>
      <c r="E10" s="16">
        <f t="shared" si="1"/>
        <v>7</v>
      </c>
      <c r="F10" s="16">
        <f t="shared" si="1"/>
        <v>1</v>
      </c>
      <c r="G10" s="16">
        <f t="shared" si="1"/>
        <v>1</v>
      </c>
      <c r="H10" s="16">
        <f t="shared" si="1"/>
        <v>6</v>
      </c>
      <c r="I10" s="17">
        <f t="shared" si="1"/>
        <v>6</v>
      </c>
      <c r="K10" s="13"/>
    </row>
    <row r="11" spans="1:11" s="5" customFormat="1" ht="20.25" customHeight="1" x14ac:dyDescent="0.15">
      <c r="A11" s="14"/>
      <c r="B11" s="15" t="s">
        <v>17</v>
      </c>
      <c r="C11" s="16">
        <f t="shared" si="2"/>
        <v>2191</v>
      </c>
      <c r="D11" s="16">
        <f t="shared" si="3"/>
        <v>45</v>
      </c>
      <c r="E11" s="16">
        <f t="shared" si="1"/>
        <v>12</v>
      </c>
      <c r="F11" s="16">
        <f t="shared" si="1"/>
        <v>2</v>
      </c>
      <c r="G11" s="16">
        <f t="shared" si="1"/>
        <v>1</v>
      </c>
      <c r="H11" s="16">
        <f t="shared" si="1"/>
        <v>21</v>
      </c>
      <c r="I11" s="17">
        <f t="shared" si="1"/>
        <v>9</v>
      </c>
      <c r="K11" s="13"/>
    </row>
    <row r="12" spans="1:11" s="5" customFormat="1" ht="20.25" customHeight="1" x14ac:dyDescent="0.15">
      <c r="A12" s="14"/>
      <c r="B12" s="15" t="s">
        <v>18</v>
      </c>
      <c r="C12" s="16">
        <f t="shared" si="2"/>
        <v>4638</v>
      </c>
      <c r="D12" s="16">
        <f t="shared" si="3"/>
        <v>98</v>
      </c>
      <c r="E12" s="16">
        <f t="shared" si="1"/>
        <v>26</v>
      </c>
      <c r="F12" s="16">
        <f t="shared" si="1"/>
        <v>5</v>
      </c>
      <c r="G12" s="16">
        <f t="shared" si="1"/>
        <v>2</v>
      </c>
      <c r="H12" s="16">
        <f t="shared" si="1"/>
        <v>48</v>
      </c>
      <c r="I12" s="17">
        <f t="shared" si="1"/>
        <v>17</v>
      </c>
      <c r="K12" s="13"/>
    </row>
    <row r="13" spans="1:11" s="5" customFormat="1" ht="20.25" customHeight="1" x14ac:dyDescent="0.15">
      <c r="A13" s="14"/>
      <c r="B13" s="15" t="s">
        <v>19</v>
      </c>
      <c r="C13" s="16">
        <f t="shared" si="2"/>
        <v>3530</v>
      </c>
      <c r="D13" s="16">
        <f t="shared" si="3"/>
        <v>88</v>
      </c>
      <c r="E13" s="16">
        <f t="shared" si="1"/>
        <v>27</v>
      </c>
      <c r="F13" s="16">
        <f t="shared" si="1"/>
        <v>4</v>
      </c>
      <c r="G13" s="16">
        <f t="shared" si="1"/>
        <v>2</v>
      </c>
      <c r="H13" s="16">
        <f t="shared" si="1"/>
        <v>39</v>
      </c>
      <c r="I13" s="17">
        <f t="shared" si="1"/>
        <v>16</v>
      </c>
      <c r="K13" s="13"/>
    </row>
    <row r="14" spans="1:11" s="5" customFormat="1" ht="20.25" customHeight="1" x14ac:dyDescent="0.15">
      <c r="A14" s="14"/>
      <c r="B14" s="15" t="s">
        <v>20</v>
      </c>
      <c r="C14" s="16">
        <f t="shared" si="2"/>
        <v>2043</v>
      </c>
      <c r="D14" s="16">
        <f t="shared" si="3"/>
        <v>44</v>
      </c>
      <c r="E14" s="16">
        <f t="shared" si="1"/>
        <v>18</v>
      </c>
      <c r="F14" s="16">
        <f t="shared" si="1"/>
        <v>1</v>
      </c>
      <c r="G14" s="16">
        <f t="shared" si="1"/>
        <v>0</v>
      </c>
      <c r="H14" s="16">
        <f t="shared" si="1"/>
        <v>16</v>
      </c>
      <c r="I14" s="17">
        <f t="shared" si="1"/>
        <v>9</v>
      </c>
      <c r="K14" s="13"/>
    </row>
    <row r="15" spans="1:11" s="5" customFormat="1" ht="20.25" customHeight="1" x14ac:dyDescent="0.15">
      <c r="A15" s="14"/>
      <c r="B15" s="15" t="s">
        <v>21</v>
      </c>
      <c r="C15" s="16">
        <f t="shared" si="2"/>
        <v>1315</v>
      </c>
      <c r="D15" s="16">
        <f t="shared" si="3"/>
        <v>40</v>
      </c>
      <c r="E15" s="16">
        <f t="shared" si="1"/>
        <v>13</v>
      </c>
      <c r="F15" s="16">
        <f t="shared" si="1"/>
        <v>2</v>
      </c>
      <c r="G15" s="16">
        <f t="shared" si="1"/>
        <v>1</v>
      </c>
      <c r="H15" s="16">
        <f t="shared" si="1"/>
        <v>18</v>
      </c>
      <c r="I15" s="17">
        <f t="shared" si="1"/>
        <v>6</v>
      </c>
      <c r="K15" s="13"/>
    </row>
    <row r="16" spans="1:11" s="5" customFormat="1" ht="12" customHeight="1" x14ac:dyDescent="0.15">
      <c r="A16" s="14"/>
      <c r="B16" s="18"/>
      <c r="C16" s="19"/>
      <c r="D16" s="19"/>
      <c r="E16" s="19"/>
      <c r="F16" s="19"/>
      <c r="G16" s="19"/>
      <c r="H16" s="19"/>
      <c r="I16" s="20"/>
    </row>
    <row r="17" spans="1:11" s="21" customFormat="1" ht="33" customHeight="1" x14ac:dyDescent="0.15">
      <c r="A17" s="288" t="s">
        <v>22</v>
      </c>
      <c r="B17" s="289"/>
      <c r="C17" s="11">
        <f>SUM(C18:C26)</f>
        <v>6752</v>
      </c>
      <c r="D17" s="11">
        <f t="shared" ref="D17:I17" si="4">SUM(D18:D26)</f>
        <v>180</v>
      </c>
      <c r="E17" s="11">
        <f t="shared" si="4"/>
        <v>52</v>
      </c>
      <c r="F17" s="11">
        <f t="shared" si="4"/>
        <v>5</v>
      </c>
      <c r="G17" s="11">
        <f t="shared" si="4"/>
        <v>3</v>
      </c>
      <c r="H17" s="11">
        <f t="shared" si="4"/>
        <v>78</v>
      </c>
      <c r="I17" s="12">
        <f t="shared" si="4"/>
        <v>42</v>
      </c>
      <c r="K17" s="33"/>
    </row>
    <row r="18" spans="1:11" s="21" customFormat="1" ht="20.25" customHeight="1" x14ac:dyDescent="0.15">
      <c r="A18" s="14"/>
      <c r="B18" s="15" t="s">
        <v>13</v>
      </c>
      <c r="C18" s="22">
        <v>306</v>
      </c>
      <c r="D18" s="22">
        <f t="shared" ref="D18:D26" si="5">SUM(E18:I18)</f>
        <v>8</v>
      </c>
      <c r="E18" s="22">
        <f>[3]合計!G64</f>
        <v>5</v>
      </c>
      <c r="F18" s="22">
        <f>[3]合計!H64</f>
        <v>0</v>
      </c>
      <c r="G18" s="22">
        <f>[3]合計!K64</f>
        <v>0</v>
      </c>
      <c r="H18" s="22">
        <f>[3]合計!L64</f>
        <v>0</v>
      </c>
      <c r="I18" s="23">
        <f>[3]合計!M64+[3]合計!N64</f>
        <v>3</v>
      </c>
      <c r="K18" s="33"/>
    </row>
    <row r="19" spans="1:11" s="21" customFormat="1" ht="20.25" customHeight="1" x14ac:dyDescent="0.15">
      <c r="A19" s="14"/>
      <c r="B19" s="15" t="s">
        <v>14</v>
      </c>
      <c r="C19" s="22">
        <v>299</v>
      </c>
      <c r="D19" s="22">
        <f t="shared" si="5"/>
        <v>8</v>
      </c>
      <c r="E19" s="22">
        <f>[3]合計!G67</f>
        <v>3</v>
      </c>
      <c r="F19" s="22">
        <f>[3]合計!H67</f>
        <v>0</v>
      </c>
      <c r="G19" s="22">
        <f>[3]合計!K67</f>
        <v>0</v>
      </c>
      <c r="H19" s="22">
        <f>[3]合計!L67</f>
        <v>3</v>
      </c>
      <c r="I19" s="24">
        <f>[3]合計!M67+[3]合計!N67</f>
        <v>2</v>
      </c>
      <c r="K19" s="33"/>
    </row>
    <row r="20" spans="1:11" s="21" customFormat="1" ht="20.25" customHeight="1" x14ac:dyDescent="0.15">
      <c r="A20" s="14"/>
      <c r="B20" s="15" t="s">
        <v>39</v>
      </c>
      <c r="C20" s="22">
        <v>275</v>
      </c>
      <c r="D20" s="22">
        <f t="shared" si="5"/>
        <v>5</v>
      </c>
      <c r="E20" s="22">
        <f>[3]合計!G70</f>
        <v>2</v>
      </c>
      <c r="F20" s="22">
        <f>[3]合計!H70</f>
        <v>0</v>
      </c>
      <c r="G20" s="22">
        <f>[3]合計!K70</f>
        <v>0</v>
      </c>
      <c r="H20" s="22">
        <f>[3]合計!L70</f>
        <v>3</v>
      </c>
      <c r="I20" s="24">
        <f>[3]合計!M70+[3]合計!N70</f>
        <v>0</v>
      </c>
      <c r="K20" s="33"/>
    </row>
    <row r="21" spans="1:11" s="21" customFormat="1" ht="20.25" customHeight="1" x14ac:dyDescent="0.15">
      <c r="A21" s="14"/>
      <c r="B21" s="15" t="s">
        <v>40</v>
      </c>
      <c r="C21" s="22">
        <v>251</v>
      </c>
      <c r="D21" s="22">
        <f t="shared" si="5"/>
        <v>12</v>
      </c>
      <c r="E21" s="22">
        <f>[3]合計!G73</f>
        <v>3</v>
      </c>
      <c r="F21" s="22">
        <f>[3]合計!H73</f>
        <v>1</v>
      </c>
      <c r="G21" s="22">
        <f>[3]合計!K73</f>
        <v>1</v>
      </c>
      <c r="H21" s="22">
        <f>[3]合計!L73</f>
        <v>3</v>
      </c>
      <c r="I21" s="24">
        <f>[3]合計!M73+[3]合計!N73</f>
        <v>4</v>
      </c>
      <c r="K21" s="33"/>
    </row>
    <row r="22" spans="1:11" s="21" customFormat="1" ht="20.25" customHeight="1" x14ac:dyDescent="0.15">
      <c r="A22" s="14"/>
      <c r="B22" s="15" t="s">
        <v>29</v>
      </c>
      <c r="C22" s="22">
        <v>615</v>
      </c>
      <c r="D22" s="22">
        <f t="shared" si="5"/>
        <v>16</v>
      </c>
      <c r="E22" s="22">
        <f>[3]合計!G76</f>
        <v>3</v>
      </c>
      <c r="F22" s="22">
        <f>[3]合計!H76</f>
        <v>0</v>
      </c>
      <c r="G22" s="22">
        <f>[3]合計!K76</f>
        <v>1</v>
      </c>
      <c r="H22" s="22">
        <f>[3]合計!L76</f>
        <v>9</v>
      </c>
      <c r="I22" s="24">
        <f>[3]合計!M76+[3]合計!N76</f>
        <v>3</v>
      </c>
      <c r="K22" s="33"/>
    </row>
    <row r="23" spans="1:11" s="21" customFormat="1" ht="20.25" customHeight="1" x14ac:dyDescent="0.15">
      <c r="A23" s="14"/>
      <c r="B23" s="15" t="s">
        <v>30</v>
      </c>
      <c r="C23" s="22">
        <v>1901</v>
      </c>
      <c r="D23" s="22">
        <f t="shared" si="5"/>
        <v>41</v>
      </c>
      <c r="E23" s="22">
        <f>[3]合計!G79</f>
        <v>8</v>
      </c>
      <c r="F23" s="22">
        <f>[3]合計!H79</f>
        <v>0</v>
      </c>
      <c r="G23" s="22">
        <f>[3]合計!K79</f>
        <v>0</v>
      </c>
      <c r="H23" s="22">
        <f>[3]合計!L79</f>
        <v>20</v>
      </c>
      <c r="I23" s="24">
        <f>[3]合計!M79+[3]合計!N79</f>
        <v>13</v>
      </c>
      <c r="K23" s="33"/>
    </row>
    <row r="24" spans="1:11" s="21" customFormat="1" ht="20.25" customHeight="1" x14ac:dyDescent="0.15">
      <c r="A24" s="14"/>
      <c r="B24" s="15" t="s">
        <v>31</v>
      </c>
      <c r="C24" s="22">
        <v>1546</v>
      </c>
      <c r="D24" s="22">
        <f t="shared" si="5"/>
        <v>46</v>
      </c>
      <c r="E24" s="22">
        <f>[3]合計!G82</f>
        <v>12</v>
      </c>
      <c r="F24" s="22">
        <f>[3]合計!H82</f>
        <v>2</v>
      </c>
      <c r="G24" s="22">
        <f>[3]合計!K82</f>
        <v>1</v>
      </c>
      <c r="H24" s="22">
        <f>[3]合計!L82</f>
        <v>20</v>
      </c>
      <c r="I24" s="24">
        <f>[3]合計!M82+[3]合計!N82</f>
        <v>11</v>
      </c>
      <c r="K24" s="33"/>
    </row>
    <row r="25" spans="1:11" s="21" customFormat="1" ht="20.25" customHeight="1" x14ac:dyDescent="0.15">
      <c r="A25" s="14"/>
      <c r="B25" s="15" t="s">
        <v>20</v>
      </c>
      <c r="C25" s="22">
        <v>954</v>
      </c>
      <c r="D25" s="22">
        <f t="shared" si="5"/>
        <v>19</v>
      </c>
      <c r="E25" s="22">
        <f>[3]合計!G85</f>
        <v>5</v>
      </c>
      <c r="F25" s="22">
        <f>[3]合計!H85</f>
        <v>0</v>
      </c>
      <c r="G25" s="22">
        <f>[3]合計!K85</f>
        <v>0</v>
      </c>
      <c r="H25" s="22">
        <f>[3]合計!L85</f>
        <v>11</v>
      </c>
      <c r="I25" s="24">
        <f>[3]合計!M85+[3]合計!N85</f>
        <v>3</v>
      </c>
      <c r="K25" s="33"/>
    </row>
    <row r="26" spans="1:11" s="21" customFormat="1" ht="20.25" customHeight="1" x14ac:dyDescent="0.15">
      <c r="A26" s="14"/>
      <c r="B26" s="15" t="s">
        <v>21</v>
      </c>
      <c r="C26" s="22">
        <v>605</v>
      </c>
      <c r="D26" s="22">
        <f t="shared" si="5"/>
        <v>25</v>
      </c>
      <c r="E26" s="22">
        <f>[3]合計!G88</f>
        <v>11</v>
      </c>
      <c r="F26" s="22">
        <f>[3]合計!H88</f>
        <v>2</v>
      </c>
      <c r="G26" s="22">
        <f>[3]合計!K88</f>
        <v>0</v>
      </c>
      <c r="H26" s="22">
        <f>[3]合計!L88</f>
        <v>9</v>
      </c>
      <c r="I26" s="24">
        <f>[3]合計!M88+[3]合計!N88</f>
        <v>3</v>
      </c>
      <c r="K26" s="33"/>
    </row>
    <row r="27" spans="1:11" s="21" customFormat="1" ht="33" customHeight="1" x14ac:dyDescent="0.15">
      <c r="A27" s="288" t="s">
        <v>23</v>
      </c>
      <c r="B27" s="288"/>
      <c r="C27" s="11">
        <f>SUM(C28:C36)</f>
        <v>10601</v>
      </c>
      <c r="D27" s="11">
        <f t="shared" ref="D27:I27" si="6">SUM(D28:D36)</f>
        <v>192</v>
      </c>
      <c r="E27" s="11">
        <f t="shared" si="6"/>
        <v>68</v>
      </c>
      <c r="F27" s="11">
        <f t="shared" si="6"/>
        <v>10</v>
      </c>
      <c r="G27" s="11">
        <f t="shared" si="6"/>
        <v>4</v>
      </c>
      <c r="H27" s="11">
        <f t="shared" si="6"/>
        <v>81</v>
      </c>
      <c r="I27" s="12">
        <f t="shared" si="6"/>
        <v>29</v>
      </c>
      <c r="K27" s="33"/>
    </row>
    <row r="28" spans="1:11" s="21" customFormat="1" ht="20.25" customHeight="1" x14ac:dyDescent="0.15">
      <c r="A28" s="14"/>
      <c r="B28" s="15" t="s">
        <v>13</v>
      </c>
      <c r="C28" s="22">
        <v>555</v>
      </c>
      <c r="D28" s="22">
        <f>SUM(E28:I28)</f>
        <v>8</v>
      </c>
      <c r="E28" s="22">
        <v>4</v>
      </c>
      <c r="F28" s="22">
        <v>0</v>
      </c>
      <c r="G28" s="22">
        <v>0</v>
      </c>
      <c r="H28" s="22">
        <v>3</v>
      </c>
      <c r="I28" s="24">
        <v>1</v>
      </c>
      <c r="K28" s="33"/>
    </row>
    <row r="29" spans="1:11" s="21" customFormat="1" ht="20.25" customHeight="1" x14ac:dyDescent="0.15">
      <c r="A29" s="14"/>
      <c r="B29" s="15" t="s">
        <v>41</v>
      </c>
      <c r="C29" s="22">
        <v>591</v>
      </c>
      <c r="D29" s="22">
        <f t="shared" ref="D29:D36" si="7">SUM(E29:I29)</f>
        <v>5</v>
      </c>
      <c r="E29" s="22">
        <v>3</v>
      </c>
      <c r="F29" s="22">
        <v>0</v>
      </c>
      <c r="G29" s="22">
        <v>0</v>
      </c>
      <c r="H29" s="22">
        <v>1</v>
      </c>
      <c r="I29" s="24">
        <v>1</v>
      </c>
      <c r="K29" s="33"/>
    </row>
    <row r="30" spans="1:11" s="21" customFormat="1" ht="20.25" customHeight="1" x14ac:dyDescent="0.15">
      <c r="A30" s="14"/>
      <c r="B30" s="15" t="s">
        <v>33</v>
      </c>
      <c r="C30" s="22">
        <v>619</v>
      </c>
      <c r="D30" s="22">
        <f t="shared" si="7"/>
        <v>2</v>
      </c>
      <c r="E30" s="22">
        <v>0</v>
      </c>
      <c r="F30" s="22">
        <v>0</v>
      </c>
      <c r="G30" s="22">
        <v>0</v>
      </c>
      <c r="H30" s="22">
        <v>1</v>
      </c>
      <c r="I30" s="24">
        <v>1</v>
      </c>
      <c r="K30" s="33"/>
    </row>
    <row r="31" spans="1:11" s="21" customFormat="1" ht="20.25" customHeight="1" x14ac:dyDescent="0.15">
      <c r="A31" s="14"/>
      <c r="B31" s="15" t="s">
        <v>42</v>
      </c>
      <c r="C31" s="22">
        <v>740</v>
      </c>
      <c r="D31" s="22">
        <f t="shared" si="7"/>
        <v>9</v>
      </c>
      <c r="E31" s="22">
        <v>4</v>
      </c>
      <c r="F31" s="22">
        <v>0</v>
      </c>
      <c r="G31" s="22">
        <v>0</v>
      </c>
      <c r="H31" s="22">
        <v>3</v>
      </c>
      <c r="I31" s="24">
        <v>2</v>
      </c>
      <c r="K31" s="33"/>
    </row>
    <row r="32" spans="1:11" s="21" customFormat="1" ht="20.25" customHeight="1" x14ac:dyDescent="0.15">
      <c r="A32" s="14"/>
      <c r="B32" s="15" t="s">
        <v>34</v>
      </c>
      <c r="C32" s="22">
        <v>1576</v>
      </c>
      <c r="D32" s="22">
        <f t="shared" si="7"/>
        <v>29</v>
      </c>
      <c r="E32" s="22">
        <v>9</v>
      </c>
      <c r="F32" s="22">
        <v>2</v>
      </c>
      <c r="G32" s="22">
        <v>0</v>
      </c>
      <c r="H32" s="22">
        <v>12</v>
      </c>
      <c r="I32" s="24">
        <v>6</v>
      </c>
      <c r="K32" s="33"/>
    </row>
    <row r="33" spans="1:11" s="21" customFormat="1" ht="20.25" customHeight="1" x14ac:dyDescent="0.15">
      <c r="A33" s="14"/>
      <c r="B33" s="15" t="s">
        <v>35</v>
      </c>
      <c r="C33" s="22">
        <v>2737</v>
      </c>
      <c r="D33" s="22">
        <f t="shared" si="7"/>
        <v>57</v>
      </c>
      <c r="E33" s="22">
        <v>18</v>
      </c>
      <c r="F33" s="22">
        <v>5</v>
      </c>
      <c r="G33" s="22">
        <v>2</v>
      </c>
      <c r="H33" s="22">
        <v>28</v>
      </c>
      <c r="I33" s="24">
        <v>4</v>
      </c>
      <c r="K33" s="33"/>
    </row>
    <row r="34" spans="1:11" s="21" customFormat="1" ht="20.25" customHeight="1" x14ac:dyDescent="0.15">
      <c r="A34" s="14"/>
      <c r="B34" s="15" t="s">
        <v>36</v>
      </c>
      <c r="C34" s="22">
        <v>1984</v>
      </c>
      <c r="D34" s="22">
        <f t="shared" si="7"/>
        <v>42</v>
      </c>
      <c r="E34" s="22">
        <v>15</v>
      </c>
      <c r="F34" s="22">
        <v>2</v>
      </c>
      <c r="G34" s="22">
        <v>1</v>
      </c>
      <c r="H34" s="22">
        <v>19</v>
      </c>
      <c r="I34" s="24">
        <v>5</v>
      </c>
      <c r="K34" s="33"/>
    </row>
    <row r="35" spans="1:11" s="21" customFormat="1" ht="20.25" customHeight="1" x14ac:dyDescent="0.15">
      <c r="A35" s="14"/>
      <c r="B35" s="15" t="s">
        <v>37</v>
      </c>
      <c r="C35" s="22">
        <v>1089</v>
      </c>
      <c r="D35" s="22">
        <f t="shared" si="7"/>
        <v>25</v>
      </c>
      <c r="E35" s="22">
        <v>13</v>
      </c>
      <c r="F35" s="22">
        <v>1</v>
      </c>
      <c r="G35" s="22">
        <v>0</v>
      </c>
      <c r="H35" s="22">
        <v>5</v>
      </c>
      <c r="I35" s="24">
        <v>6</v>
      </c>
      <c r="K35" s="33"/>
    </row>
    <row r="36" spans="1:11" s="21" customFormat="1" ht="20.25" customHeight="1" x14ac:dyDescent="0.15">
      <c r="A36" s="14"/>
      <c r="B36" s="15" t="s">
        <v>21</v>
      </c>
      <c r="C36" s="22">
        <v>710</v>
      </c>
      <c r="D36" s="22">
        <f t="shared" si="7"/>
        <v>15</v>
      </c>
      <c r="E36" s="22">
        <v>2</v>
      </c>
      <c r="F36" s="22">
        <v>0</v>
      </c>
      <c r="G36" s="22">
        <v>1</v>
      </c>
      <c r="H36" s="22">
        <v>9</v>
      </c>
      <c r="I36" s="24">
        <v>3</v>
      </c>
      <c r="K36" s="33"/>
    </row>
    <row r="37" spans="1:11" s="21" customFormat="1" ht="12" customHeight="1" x14ac:dyDescent="0.15">
      <c r="A37" s="25"/>
      <c r="B37" s="26"/>
      <c r="C37" s="27"/>
      <c r="D37" s="27"/>
      <c r="E37" s="27"/>
      <c r="F37" s="27"/>
      <c r="G37" s="27"/>
      <c r="H37" s="27"/>
      <c r="I37" s="28"/>
    </row>
    <row r="38" spans="1:11" s="34" customFormat="1" ht="16.5" customHeight="1" x14ac:dyDescent="0.15">
      <c r="H38" s="30"/>
      <c r="I38" s="30" t="s">
        <v>24</v>
      </c>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99"/>
  </sheetPr>
  <dimension ref="A1:K30"/>
  <sheetViews>
    <sheetView zoomScale="85" zoomScaleNormal="85" workbookViewId="0">
      <selection activeCell="K24" sqref="K24"/>
    </sheetView>
  </sheetViews>
  <sheetFormatPr defaultRowHeight="13.5" x14ac:dyDescent="0.15"/>
  <cols>
    <col min="1" max="1" width="2.625" style="3" customWidth="1"/>
    <col min="2" max="2" width="10.625" style="3" customWidth="1"/>
    <col min="3" max="9" width="10.5" style="3" customWidth="1"/>
    <col min="10" max="16384" width="9" style="3"/>
  </cols>
  <sheetData>
    <row r="1" spans="1:11" ht="18.75" customHeight="1" x14ac:dyDescent="0.15"/>
    <row r="2" spans="1:11" ht="18.75" customHeight="1" x14ac:dyDescent="0.15">
      <c r="A2" s="4" t="s">
        <v>43</v>
      </c>
      <c r="B2" s="4"/>
      <c r="C2" s="5"/>
      <c r="D2" s="5"/>
      <c r="E2" s="5"/>
      <c r="F2" s="5"/>
      <c r="G2" s="5"/>
      <c r="I2" s="6"/>
    </row>
    <row r="3" spans="1:11" ht="13.5" customHeight="1" x14ac:dyDescent="0.15">
      <c r="A3" s="4"/>
      <c r="B3" s="4"/>
      <c r="C3" s="5"/>
      <c r="D3" s="5"/>
      <c r="E3" s="5"/>
      <c r="F3" s="5"/>
      <c r="G3" s="5"/>
      <c r="H3" s="6"/>
      <c r="I3" s="7" t="str">
        <f>'[1]6(1) 胃がん検診 '!I3</f>
        <v>平成28年度</v>
      </c>
    </row>
    <row r="4" spans="1:11" ht="18" customHeight="1" x14ac:dyDescent="0.15">
      <c r="A4" s="301" t="s">
        <v>44</v>
      </c>
      <c r="B4" s="298"/>
      <c r="C4" s="298" t="s">
        <v>4</v>
      </c>
      <c r="D4" s="298" t="s">
        <v>5</v>
      </c>
      <c r="E4" s="299"/>
      <c r="F4" s="299"/>
      <c r="G4" s="299"/>
      <c r="H4" s="299"/>
      <c r="I4" s="300"/>
    </row>
    <row r="5" spans="1:11" ht="41.25" customHeight="1" x14ac:dyDescent="0.15">
      <c r="A5" s="302"/>
      <c r="B5" s="297"/>
      <c r="C5" s="303"/>
      <c r="D5" s="35" t="s">
        <v>6</v>
      </c>
      <c r="E5" s="35" t="s">
        <v>7</v>
      </c>
      <c r="F5" s="9" t="s">
        <v>8</v>
      </c>
      <c r="G5" s="9" t="s">
        <v>9</v>
      </c>
      <c r="H5" s="9" t="s">
        <v>10</v>
      </c>
      <c r="I5" s="36" t="s">
        <v>11</v>
      </c>
    </row>
    <row r="6" spans="1:11" s="21" customFormat="1" ht="33" customHeight="1" x14ac:dyDescent="0.15">
      <c r="A6" s="294" t="s">
        <v>45</v>
      </c>
      <c r="B6" s="294"/>
      <c r="C6" s="11">
        <f>SUM(C7:C19)</f>
        <v>66366</v>
      </c>
      <c r="D6" s="11">
        <f t="shared" ref="D6:I6" si="0">SUM(D7:D19)</f>
        <v>1995</v>
      </c>
      <c r="E6" s="11">
        <f t="shared" si="0"/>
        <v>228</v>
      </c>
      <c r="F6" s="11">
        <f t="shared" si="0"/>
        <v>10</v>
      </c>
      <c r="G6" s="11">
        <f t="shared" si="0"/>
        <v>207</v>
      </c>
      <c r="H6" s="11">
        <f t="shared" si="0"/>
        <v>134</v>
      </c>
      <c r="I6" s="12">
        <f t="shared" si="0"/>
        <v>1416</v>
      </c>
      <c r="J6" s="33"/>
      <c r="K6" s="33"/>
    </row>
    <row r="7" spans="1:11" s="21" customFormat="1" ht="20.25" customHeight="1" x14ac:dyDescent="0.15">
      <c r="A7" s="14"/>
      <c r="B7" s="15" t="s">
        <v>46</v>
      </c>
      <c r="C7" s="22">
        <v>4125</v>
      </c>
      <c r="D7" s="22">
        <f>SUM(E7:I7)</f>
        <v>263</v>
      </c>
      <c r="E7" s="22">
        <v>23</v>
      </c>
      <c r="F7" s="22">
        <v>2</v>
      </c>
      <c r="G7" s="22">
        <v>14</v>
      </c>
      <c r="H7" s="22">
        <v>14</v>
      </c>
      <c r="I7" s="24">
        <v>210</v>
      </c>
      <c r="K7" s="33"/>
    </row>
    <row r="8" spans="1:11" s="21" customFormat="1" ht="20.25" customHeight="1" x14ac:dyDescent="0.15">
      <c r="A8" s="14"/>
      <c r="B8" s="15" t="s">
        <v>47</v>
      </c>
      <c r="C8" s="22">
        <v>4814</v>
      </c>
      <c r="D8" s="22">
        <f t="shared" ref="D8:D19" si="1">SUM(E8:I8)</f>
        <v>277</v>
      </c>
      <c r="E8" s="22">
        <v>31</v>
      </c>
      <c r="F8" s="22">
        <v>0</v>
      </c>
      <c r="G8" s="22">
        <v>16</v>
      </c>
      <c r="H8" s="22">
        <v>30</v>
      </c>
      <c r="I8" s="24">
        <v>200</v>
      </c>
      <c r="K8" s="33"/>
    </row>
    <row r="9" spans="1:11" s="21" customFormat="1" ht="20.25" customHeight="1" x14ac:dyDescent="0.15">
      <c r="A9" s="14"/>
      <c r="B9" s="15" t="s">
        <v>48</v>
      </c>
      <c r="C9" s="22">
        <v>7685</v>
      </c>
      <c r="D9" s="22">
        <f t="shared" si="1"/>
        <v>377</v>
      </c>
      <c r="E9" s="22">
        <v>37</v>
      </c>
      <c r="F9" s="22">
        <v>1</v>
      </c>
      <c r="G9" s="22">
        <v>28</v>
      </c>
      <c r="H9" s="22">
        <v>34</v>
      </c>
      <c r="I9" s="24">
        <v>277</v>
      </c>
      <c r="K9" s="33"/>
    </row>
    <row r="10" spans="1:11" s="21" customFormat="1" ht="20.25" customHeight="1" x14ac:dyDescent="0.15">
      <c r="A10" s="14"/>
      <c r="B10" s="15" t="s">
        <v>49</v>
      </c>
      <c r="C10" s="22">
        <v>5872</v>
      </c>
      <c r="D10" s="22">
        <f t="shared" si="1"/>
        <v>249</v>
      </c>
      <c r="E10" s="22">
        <v>17</v>
      </c>
      <c r="F10" s="22">
        <v>0</v>
      </c>
      <c r="G10" s="22">
        <v>13</v>
      </c>
      <c r="H10" s="22">
        <v>13</v>
      </c>
      <c r="I10" s="24">
        <v>206</v>
      </c>
      <c r="K10" s="33"/>
    </row>
    <row r="11" spans="1:11" s="21" customFormat="1" ht="20.25" customHeight="1" x14ac:dyDescent="0.15">
      <c r="A11" s="14"/>
      <c r="B11" s="15" t="s">
        <v>50</v>
      </c>
      <c r="C11" s="22">
        <v>9803</v>
      </c>
      <c r="D11" s="22">
        <f t="shared" si="1"/>
        <v>307</v>
      </c>
      <c r="E11" s="22">
        <v>42</v>
      </c>
      <c r="F11" s="22">
        <v>3</v>
      </c>
      <c r="G11" s="22">
        <v>44</v>
      </c>
      <c r="H11" s="22">
        <v>17</v>
      </c>
      <c r="I11" s="24">
        <v>201</v>
      </c>
      <c r="K11" s="33"/>
    </row>
    <row r="12" spans="1:11" s="21" customFormat="1" ht="20.25" customHeight="1" x14ac:dyDescent="0.15">
      <c r="A12" s="14"/>
      <c r="B12" s="15" t="s">
        <v>26</v>
      </c>
      <c r="C12" s="22">
        <v>6275</v>
      </c>
      <c r="D12" s="22">
        <f t="shared" si="1"/>
        <v>176</v>
      </c>
      <c r="E12" s="22">
        <v>21</v>
      </c>
      <c r="F12" s="22">
        <v>0</v>
      </c>
      <c r="G12" s="22">
        <v>30</v>
      </c>
      <c r="H12" s="22">
        <v>8</v>
      </c>
      <c r="I12" s="24">
        <v>117</v>
      </c>
      <c r="K12" s="33"/>
    </row>
    <row r="13" spans="1:11" s="21" customFormat="1" ht="20.25" customHeight="1" x14ac:dyDescent="0.15">
      <c r="A13" s="14"/>
      <c r="B13" s="15" t="s">
        <v>27</v>
      </c>
      <c r="C13" s="22">
        <v>7039</v>
      </c>
      <c r="D13" s="22">
        <f t="shared" si="1"/>
        <v>162</v>
      </c>
      <c r="E13" s="22">
        <v>30</v>
      </c>
      <c r="F13" s="22">
        <v>1</v>
      </c>
      <c r="G13" s="22">
        <v>23</v>
      </c>
      <c r="H13" s="22">
        <v>9</v>
      </c>
      <c r="I13" s="24">
        <v>99</v>
      </c>
      <c r="K13" s="33"/>
    </row>
    <row r="14" spans="1:11" s="21" customFormat="1" ht="20.25" customHeight="1" x14ac:dyDescent="0.15">
      <c r="A14" s="14"/>
      <c r="B14" s="15" t="s">
        <v>28</v>
      </c>
      <c r="C14" s="22">
        <v>3826</v>
      </c>
      <c r="D14" s="22">
        <f t="shared" si="1"/>
        <v>47</v>
      </c>
      <c r="E14" s="22">
        <v>8</v>
      </c>
      <c r="F14" s="22">
        <v>1</v>
      </c>
      <c r="G14" s="22">
        <v>6</v>
      </c>
      <c r="H14" s="22">
        <v>2</v>
      </c>
      <c r="I14" s="24">
        <v>30</v>
      </c>
      <c r="K14" s="33"/>
    </row>
    <row r="15" spans="1:11" s="21" customFormat="1" ht="20.25" customHeight="1" x14ac:dyDescent="0.15">
      <c r="A15" s="14"/>
      <c r="B15" s="15" t="s">
        <v>29</v>
      </c>
      <c r="C15" s="22">
        <v>5627</v>
      </c>
      <c r="D15" s="22">
        <f t="shared" si="1"/>
        <v>40</v>
      </c>
      <c r="E15" s="22">
        <v>9</v>
      </c>
      <c r="F15" s="22">
        <v>1</v>
      </c>
      <c r="G15" s="22">
        <v>13</v>
      </c>
      <c r="H15" s="22">
        <v>3</v>
      </c>
      <c r="I15" s="24">
        <v>14</v>
      </c>
      <c r="K15" s="33"/>
    </row>
    <row r="16" spans="1:11" s="21" customFormat="1" ht="20.25" customHeight="1" x14ac:dyDescent="0.15">
      <c r="A16" s="14"/>
      <c r="B16" s="15" t="s">
        <v>30</v>
      </c>
      <c r="C16" s="22">
        <v>4693</v>
      </c>
      <c r="D16" s="22">
        <f t="shared" si="1"/>
        <v>34</v>
      </c>
      <c r="E16" s="22">
        <v>6</v>
      </c>
      <c r="F16" s="22">
        <v>0</v>
      </c>
      <c r="G16" s="22">
        <v>5</v>
      </c>
      <c r="H16" s="22">
        <v>3</v>
      </c>
      <c r="I16" s="24">
        <v>20</v>
      </c>
      <c r="K16" s="33"/>
    </row>
    <row r="17" spans="1:11" s="21" customFormat="1" ht="20.25" customHeight="1" x14ac:dyDescent="0.15">
      <c r="A17" s="37"/>
      <c r="B17" s="15" t="s">
        <v>31</v>
      </c>
      <c r="C17" s="22">
        <v>4141</v>
      </c>
      <c r="D17" s="22">
        <f t="shared" si="1"/>
        <v>37</v>
      </c>
      <c r="E17" s="22">
        <v>3</v>
      </c>
      <c r="F17" s="22">
        <v>1</v>
      </c>
      <c r="G17" s="22">
        <v>9</v>
      </c>
      <c r="H17" s="22">
        <v>0</v>
      </c>
      <c r="I17" s="24">
        <v>24</v>
      </c>
      <c r="K17" s="33"/>
    </row>
    <row r="18" spans="1:11" s="21" customFormat="1" ht="20.25" customHeight="1" x14ac:dyDescent="0.15">
      <c r="A18" s="37"/>
      <c r="B18" s="15" t="s">
        <v>32</v>
      </c>
      <c r="C18" s="22">
        <v>1444</v>
      </c>
      <c r="D18" s="22">
        <f t="shared" si="1"/>
        <v>8</v>
      </c>
      <c r="E18" s="22">
        <v>1</v>
      </c>
      <c r="F18" s="22">
        <v>0</v>
      </c>
      <c r="G18" s="22">
        <v>3</v>
      </c>
      <c r="H18" s="22">
        <v>0</v>
      </c>
      <c r="I18" s="24">
        <v>4</v>
      </c>
      <c r="K18" s="33"/>
    </row>
    <row r="19" spans="1:11" s="21" customFormat="1" ht="20.25" customHeight="1" x14ac:dyDescent="0.15">
      <c r="A19" s="14"/>
      <c r="B19" s="15" t="s">
        <v>51</v>
      </c>
      <c r="C19" s="22">
        <v>1022</v>
      </c>
      <c r="D19" s="22">
        <f t="shared" si="1"/>
        <v>18</v>
      </c>
      <c r="E19" s="22">
        <v>0</v>
      </c>
      <c r="F19" s="22">
        <v>0</v>
      </c>
      <c r="G19" s="22">
        <v>3</v>
      </c>
      <c r="H19" s="22">
        <v>1</v>
      </c>
      <c r="I19" s="24">
        <v>14</v>
      </c>
      <c r="K19" s="33"/>
    </row>
    <row r="20" spans="1:11" s="21" customFormat="1" ht="15" customHeight="1" x14ac:dyDescent="0.15">
      <c r="A20" s="25"/>
      <c r="B20" s="26"/>
      <c r="C20" s="27"/>
      <c r="D20" s="27"/>
      <c r="E20" s="27"/>
      <c r="F20" s="27"/>
      <c r="G20" s="27"/>
      <c r="H20" s="27"/>
      <c r="I20" s="28"/>
    </row>
    <row r="21" spans="1:11" ht="18" customHeight="1" x14ac:dyDescent="0.15">
      <c r="A21" s="38" t="s">
        <v>52</v>
      </c>
      <c r="I21" s="30" t="s">
        <v>24</v>
      </c>
    </row>
    <row r="22" spans="1:11" x14ac:dyDescent="0.15">
      <c r="C22" s="33"/>
      <c r="D22" s="33"/>
      <c r="E22" s="33"/>
      <c r="F22" s="33"/>
      <c r="G22" s="33"/>
      <c r="H22" s="33"/>
      <c r="I22" s="33"/>
    </row>
    <row r="23" spans="1:11" x14ac:dyDescent="0.15">
      <c r="C23" s="33"/>
      <c r="D23" s="33"/>
      <c r="E23" s="33"/>
      <c r="F23" s="33"/>
      <c r="G23" s="33"/>
      <c r="H23" s="33"/>
      <c r="I23" s="33"/>
    </row>
    <row r="24" spans="1:11" x14ac:dyDescent="0.15">
      <c r="C24" s="33"/>
      <c r="D24" s="33"/>
      <c r="E24" s="33"/>
      <c r="F24" s="33"/>
      <c r="G24" s="33"/>
      <c r="H24" s="33"/>
      <c r="I24" s="33"/>
    </row>
    <row r="25" spans="1:11" x14ac:dyDescent="0.15">
      <c r="C25" s="33"/>
      <c r="D25" s="33"/>
      <c r="E25" s="33"/>
      <c r="F25" s="33"/>
      <c r="G25" s="33"/>
      <c r="H25" s="33"/>
      <c r="I25" s="33"/>
    </row>
    <row r="26" spans="1:11" x14ac:dyDescent="0.15">
      <c r="C26" s="33"/>
      <c r="D26" s="33"/>
      <c r="E26" s="33"/>
      <c r="F26" s="33"/>
      <c r="G26" s="33"/>
      <c r="H26" s="33"/>
      <c r="I26" s="33"/>
    </row>
    <row r="27" spans="1:11" x14ac:dyDescent="0.15">
      <c r="C27" s="33"/>
      <c r="D27" s="33"/>
      <c r="E27" s="33"/>
      <c r="F27" s="33"/>
      <c r="G27" s="33"/>
      <c r="H27" s="33"/>
      <c r="I27" s="33"/>
    </row>
    <row r="28" spans="1:11" x14ac:dyDescent="0.15">
      <c r="C28" s="33"/>
      <c r="D28" s="33"/>
      <c r="E28" s="33"/>
      <c r="F28" s="33"/>
      <c r="G28" s="33"/>
      <c r="H28" s="33"/>
      <c r="I28" s="33"/>
    </row>
    <row r="29" spans="1:11" x14ac:dyDescent="0.15">
      <c r="C29" s="33"/>
      <c r="D29" s="33"/>
      <c r="E29" s="33"/>
      <c r="F29" s="33"/>
      <c r="G29" s="33"/>
      <c r="H29" s="33"/>
      <c r="I29" s="33"/>
    </row>
    <row r="30" spans="1:11" x14ac:dyDescent="0.15">
      <c r="C30" s="33"/>
      <c r="D30" s="33"/>
      <c r="E30" s="33"/>
      <c r="F30" s="33"/>
      <c r="G30" s="33"/>
      <c r="H30" s="33"/>
      <c r="I30" s="33"/>
    </row>
  </sheetData>
  <mergeCells count="4">
    <mergeCell ref="A4:B5"/>
    <mergeCell ref="C4:C5"/>
    <mergeCell ref="D4:I4"/>
    <mergeCell ref="A6:B6"/>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FF99"/>
  </sheetPr>
  <dimension ref="A1:K34"/>
  <sheetViews>
    <sheetView zoomScale="85" zoomScaleNormal="85" workbookViewId="0">
      <selection activeCell="N23" sqref="N22:N23"/>
    </sheetView>
  </sheetViews>
  <sheetFormatPr defaultRowHeight="13.5" x14ac:dyDescent="0.15"/>
  <cols>
    <col min="1" max="1" width="2.625" style="3" customWidth="1"/>
    <col min="2" max="2" width="10.625" style="3" customWidth="1"/>
    <col min="3" max="9" width="10.5" style="3" customWidth="1"/>
    <col min="10" max="16384" width="9" style="3"/>
  </cols>
  <sheetData>
    <row r="1" spans="1:11" ht="18.75" customHeight="1" x14ac:dyDescent="0.15"/>
    <row r="2" spans="1:11" ht="18.75" customHeight="1" x14ac:dyDescent="0.15">
      <c r="A2" s="4" t="s">
        <v>53</v>
      </c>
      <c r="C2" s="5"/>
      <c r="D2" s="5"/>
      <c r="E2" s="5"/>
      <c r="F2" s="5"/>
      <c r="G2" s="5"/>
      <c r="I2" s="6"/>
    </row>
    <row r="3" spans="1:11" ht="13.5" customHeight="1" x14ac:dyDescent="0.15">
      <c r="B3" s="4"/>
      <c r="C3" s="5"/>
      <c r="D3" s="5"/>
      <c r="E3" s="5"/>
      <c r="F3" s="5"/>
      <c r="G3" s="5"/>
      <c r="H3" s="6"/>
      <c r="I3" s="7" t="str">
        <f>'[1]6(1) 胃がん検診 '!I3</f>
        <v>平成28年度</v>
      </c>
    </row>
    <row r="4" spans="1:11" ht="18" customHeight="1" x14ac:dyDescent="0.15">
      <c r="A4" s="301" t="s">
        <v>44</v>
      </c>
      <c r="B4" s="298"/>
      <c r="C4" s="298" t="s">
        <v>4</v>
      </c>
      <c r="D4" s="298" t="s">
        <v>5</v>
      </c>
      <c r="E4" s="298"/>
      <c r="F4" s="298"/>
      <c r="G4" s="298"/>
      <c r="H4" s="298"/>
      <c r="I4" s="292"/>
    </row>
    <row r="5" spans="1:11" ht="41.25" customHeight="1" x14ac:dyDescent="0.15">
      <c r="A5" s="302"/>
      <c r="B5" s="297"/>
      <c r="C5" s="297"/>
      <c r="D5" s="8" t="s">
        <v>6</v>
      </c>
      <c r="E5" s="8" t="s">
        <v>7</v>
      </c>
      <c r="F5" s="9" t="s">
        <v>8</v>
      </c>
      <c r="G5" s="9" t="s">
        <v>9</v>
      </c>
      <c r="H5" s="9" t="s">
        <v>10</v>
      </c>
      <c r="I5" s="10" t="s">
        <v>11</v>
      </c>
    </row>
    <row r="6" spans="1:11" s="21" customFormat="1" ht="33" customHeight="1" x14ac:dyDescent="0.15">
      <c r="A6" s="294" t="s">
        <v>12</v>
      </c>
      <c r="B6" s="295"/>
      <c r="C6" s="11">
        <f>SUM(C7:C15)</f>
        <v>40962</v>
      </c>
      <c r="D6" s="11">
        <f t="shared" ref="D6:I6" si="0">SUM(D7:D15)</f>
        <v>1906</v>
      </c>
      <c r="E6" s="11">
        <f t="shared" si="0"/>
        <v>493</v>
      </c>
      <c r="F6" s="11">
        <f t="shared" si="0"/>
        <v>138</v>
      </c>
      <c r="G6" s="11">
        <f t="shared" si="0"/>
        <v>279</v>
      </c>
      <c r="H6" s="11">
        <f t="shared" si="0"/>
        <v>632</v>
      </c>
      <c r="I6" s="12">
        <f t="shared" si="0"/>
        <v>364</v>
      </c>
      <c r="K6" s="33"/>
    </row>
    <row r="7" spans="1:11" s="21" customFormat="1" ht="20.25" customHeight="1" x14ac:dyDescent="0.15">
      <c r="A7" s="37"/>
      <c r="B7" s="37" t="s">
        <v>13</v>
      </c>
      <c r="C7" s="22">
        <v>9409</v>
      </c>
      <c r="D7" s="22">
        <f>SUM(E7:I7)</f>
        <v>633</v>
      </c>
      <c r="E7" s="22">
        <v>148</v>
      </c>
      <c r="F7" s="22">
        <v>14</v>
      </c>
      <c r="G7" s="22">
        <v>69</v>
      </c>
      <c r="H7" s="22">
        <v>262</v>
      </c>
      <c r="I7" s="24">
        <v>140</v>
      </c>
      <c r="K7" s="33"/>
    </row>
    <row r="8" spans="1:11" s="21" customFormat="1" ht="20.25" customHeight="1" x14ac:dyDescent="0.15">
      <c r="A8" s="37"/>
      <c r="B8" s="37" t="s">
        <v>26</v>
      </c>
      <c r="C8" s="22">
        <v>4696</v>
      </c>
      <c r="D8" s="22">
        <f t="shared" ref="D8:D15" si="1">SUM(E8:I8)</f>
        <v>344</v>
      </c>
      <c r="E8" s="22">
        <v>83</v>
      </c>
      <c r="F8" s="22">
        <v>20</v>
      </c>
      <c r="G8" s="22">
        <v>53</v>
      </c>
      <c r="H8" s="22">
        <v>118</v>
      </c>
      <c r="I8" s="24">
        <v>70</v>
      </c>
      <c r="K8" s="33"/>
    </row>
    <row r="9" spans="1:11" s="21" customFormat="1" ht="20.25" customHeight="1" x14ac:dyDescent="0.15">
      <c r="A9" s="37"/>
      <c r="B9" s="37" t="s">
        <v>27</v>
      </c>
      <c r="C9" s="22">
        <v>5487</v>
      </c>
      <c r="D9" s="22">
        <f t="shared" si="1"/>
        <v>247</v>
      </c>
      <c r="E9" s="22">
        <v>59</v>
      </c>
      <c r="F9" s="22">
        <v>23</v>
      </c>
      <c r="G9" s="22">
        <v>47</v>
      </c>
      <c r="H9" s="22">
        <v>74</v>
      </c>
      <c r="I9" s="24">
        <v>44</v>
      </c>
      <c r="K9" s="33"/>
    </row>
    <row r="10" spans="1:11" s="21" customFormat="1" ht="20.25" customHeight="1" x14ac:dyDescent="0.15">
      <c r="A10" s="37"/>
      <c r="B10" s="37" t="s">
        <v>28</v>
      </c>
      <c r="C10" s="22">
        <v>3645</v>
      </c>
      <c r="D10" s="22">
        <f t="shared" si="1"/>
        <v>147</v>
      </c>
      <c r="E10" s="22">
        <v>48</v>
      </c>
      <c r="F10" s="22">
        <v>9</v>
      </c>
      <c r="G10" s="22">
        <v>21</v>
      </c>
      <c r="H10" s="22">
        <v>45</v>
      </c>
      <c r="I10" s="24">
        <v>24</v>
      </c>
      <c r="K10" s="33"/>
    </row>
    <row r="11" spans="1:11" s="21" customFormat="1" ht="20.25" customHeight="1" x14ac:dyDescent="0.15">
      <c r="A11" s="37"/>
      <c r="B11" s="37" t="s">
        <v>29</v>
      </c>
      <c r="C11" s="22">
        <v>5934</v>
      </c>
      <c r="D11" s="22">
        <f t="shared" si="1"/>
        <v>198</v>
      </c>
      <c r="E11" s="22">
        <v>61</v>
      </c>
      <c r="F11" s="22">
        <v>23</v>
      </c>
      <c r="G11" s="22">
        <v>25</v>
      </c>
      <c r="H11" s="22">
        <v>56</v>
      </c>
      <c r="I11" s="24">
        <v>33</v>
      </c>
      <c r="K11" s="33"/>
    </row>
    <row r="12" spans="1:11" s="21" customFormat="1" ht="20.25" customHeight="1" x14ac:dyDescent="0.15">
      <c r="A12" s="37"/>
      <c r="B12" s="37" t="s">
        <v>30</v>
      </c>
      <c r="C12" s="22">
        <v>4869</v>
      </c>
      <c r="D12" s="22">
        <f t="shared" si="1"/>
        <v>149</v>
      </c>
      <c r="E12" s="22">
        <v>43</v>
      </c>
      <c r="F12" s="22">
        <v>21</v>
      </c>
      <c r="G12" s="22">
        <v>33</v>
      </c>
      <c r="H12" s="22">
        <v>31</v>
      </c>
      <c r="I12" s="24">
        <v>21</v>
      </c>
      <c r="K12" s="33"/>
    </row>
    <row r="13" spans="1:11" s="21" customFormat="1" ht="20.25" customHeight="1" x14ac:dyDescent="0.15">
      <c r="A13" s="37"/>
      <c r="B13" s="37" t="s">
        <v>31</v>
      </c>
      <c r="C13" s="22">
        <v>4487</v>
      </c>
      <c r="D13" s="22">
        <f t="shared" si="1"/>
        <v>114</v>
      </c>
      <c r="E13" s="22">
        <v>29</v>
      </c>
      <c r="F13" s="22">
        <v>17</v>
      </c>
      <c r="G13" s="22">
        <v>21</v>
      </c>
      <c r="H13" s="22">
        <v>28</v>
      </c>
      <c r="I13" s="24">
        <v>19</v>
      </c>
      <c r="K13" s="33"/>
    </row>
    <row r="14" spans="1:11" s="34" customFormat="1" ht="20.25" customHeight="1" x14ac:dyDescent="0.15">
      <c r="A14" s="37"/>
      <c r="B14" s="37" t="s">
        <v>32</v>
      </c>
      <c r="C14" s="22">
        <v>1537</v>
      </c>
      <c r="D14" s="22">
        <f t="shared" si="1"/>
        <v>48</v>
      </c>
      <c r="E14" s="22">
        <v>14</v>
      </c>
      <c r="F14" s="22">
        <v>8</v>
      </c>
      <c r="G14" s="22">
        <v>7</v>
      </c>
      <c r="H14" s="22">
        <v>9</v>
      </c>
      <c r="I14" s="24">
        <v>10</v>
      </c>
      <c r="K14" s="33"/>
    </row>
    <row r="15" spans="1:11" s="21" customFormat="1" ht="20.25" customHeight="1" x14ac:dyDescent="0.15">
      <c r="A15" s="18"/>
      <c r="B15" s="37" t="s">
        <v>54</v>
      </c>
      <c r="C15" s="22">
        <v>898</v>
      </c>
      <c r="D15" s="22">
        <f t="shared" si="1"/>
        <v>26</v>
      </c>
      <c r="E15" s="22">
        <v>8</v>
      </c>
      <c r="F15" s="22">
        <v>3</v>
      </c>
      <c r="G15" s="22">
        <v>3</v>
      </c>
      <c r="H15" s="22">
        <v>9</v>
      </c>
      <c r="I15" s="24">
        <v>3</v>
      </c>
      <c r="K15" s="33"/>
    </row>
    <row r="16" spans="1:11" s="21" customFormat="1" ht="15" customHeight="1" x14ac:dyDescent="0.15">
      <c r="A16" s="25"/>
      <c r="B16" s="26"/>
      <c r="C16" s="27"/>
      <c r="D16" s="27"/>
      <c r="E16" s="27"/>
      <c r="F16" s="27"/>
      <c r="G16" s="27"/>
      <c r="H16" s="27"/>
      <c r="I16" s="28"/>
    </row>
    <row r="17" spans="1:9" s="34" customFormat="1" ht="20.25" customHeight="1" x14ac:dyDescent="0.15">
      <c r="A17" s="38" t="s">
        <v>55</v>
      </c>
      <c r="B17" s="3"/>
      <c r="C17" s="3"/>
      <c r="D17" s="3"/>
      <c r="E17" s="3"/>
      <c r="F17" s="3"/>
      <c r="G17" s="3"/>
      <c r="H17" s="3"/>
      <c r="I17" s="30" t="s">
        <v>24</v>
      </c>
    </row>
    <row r="18" spans="1:9" ht="20.25" customHeight="1" x14ac:dyDescent="0.15"/>
    <row r="19" spans="1:9" ht="20.25" customHeight="1" x14ac:dyDescent="0.15"/>
    <row r="20" spans="1:9" ht="20.25" customHeight="1" x14ac:dyDescent="0.15"/>
    <row r="21" spans="1:9" ht="20.25" customHeight="1" x14ac:dyDescent="0.15"/>
    <row r="22" spans="1:9" ht="20.25" customHeight="1" x14ac:dyDescent="0.15"/>
    <row r="23" spans="1:9" ht="20.25" customHeight="1" x14ac:dyDescent="0.15"/>
    <row r="24" spans="1:9" ht="33" customHeight="1" x14ac:dyDescent="0.15"/>
    <row r="25" spans="1:9" ht="20.25" customHeight="1" x14ac:dyDescent="0.15"/>
    <row r="26" spans="1:9" ht="20.25" customHeight="1" x14ac:dyDescent="0.15"/>
    <row r="27" spans="1:9" ht="20.25" customHeight="1" x14ac:dyDescent="0.15"/>
    <row r="28" spans="1:9" ht="20.25" customHeight="1" x14ac:dyDescent="0.15"/>
    <row r="29" spans="1:9" ht="20.25" customHeight="1" x14ac:dyDescent="0.15"/>
    <row r="30" spans="1:9" ht="20.25" customHeight="1" x14ac:dyDescent="0.15"/>
    <row r="31" spans="1:9" ht="20.25" customHeight="1" x14ac:dyDescent="0.15"/>
    <row r="32" spans="1:9" ht="20.25" customHeight="1" x14ac:dyDescent="0.15"/>
    <row r="33" ht="20.25" customHeight="1" x14ac:dyDescent="0.15"/>
    <row r="34" ht="12" customHeight="1" x14ac:dyDescent="0.15"/>
  </sheetData>
  <mergeCells count="4">
    <mergeCell ref="A4:B5"/>
    <mergeCell ref="C4:C5"/>
    <mergeCell ref="D4:I4"/>
    <mergeCell ref="A6:B6"/>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0"/>
  </sheetPr>
  <dimension ref="A1:K42"/>
  <sheetViews>
    <sheetView view="pageBreakPreview" zoomScaleNormal="100" zoomScaleSheetLayoutView="100" workbookViewId="0">
      <selection activeCell="J30" sqref="J30:J32"/>
    </sheetView>
  </sheetViews>
  <sheetFormatPr defaultRowHeight="13.5" x14ac:dyDescent="0.15"/>
  <cols>
    <col min="1" max="1" width="8.875" style="40" customWidth="1"/>
    <col min="2" max="9" width="8.625" style="40" customWidth="1"/>
    <col min="10" max="10" width="8.875" style="40" customWidth="1"/>
    <col min="11" max="16384" width="9" style="40"/>
  </cols>
  <sheetData>
    <row r="1" spans="1:11" ht="18.75" customHeight="1" x14ac:dyDescent="0.15">
      <c r="A1" s="39" t="s">
        <v>56</v>
      </c>
      <c r="B1" s="39"/>
      <c r="C1" s="39"/>
      <c r="D1" s="39"/>
      <c r="E1" s="39"/>
    </row>
    <row r="2" spans="1:11" ht="18.75" customHeight="1" x14ac:dyDescent="0.15">
      <c r="A2" s="41" t="s">
        <v>57</v>
      </c>
      <c r="B2" s="39"/>
      <c r="C2" s="39"/>
      <c r="D2" s="39"/>
      <c r="E2" s="39"/>
    </row>
    <row r="3" spans="1:11" ht="13.5" customHeight="1" x14ac:dyDescent="0.15">
      <c r="B3" s="41"/>
      <c r="C3" s="41"/>
      <c r="D3" s="41"/>
      <c r="E3" s="41"/>
      <c r="F3" s="41"/>
      <c r="G3" s="41"/>
      <c r="H3" s="41"/>
      <c r="J3" s="7" t="s">
        <v>58</v>
      </c>
      <c r="K3" s="41"/>
    </row>
    <row r="4" spans="1:11" ht="22.5" customHeight="1" x14ac:dyDescent="0.15">
      <c r="A4" s="42" t="s">
        <v>59</v>
      </c>
      <c r="B4" s="43" t="s">
        <v>60</v>
      </c>
      <c r="C4" s="43" t="s">
        <v>61</v>
      </c>
      <c r="D4" s="43" t="s">
        <v>62</v>
      </c>
      <c r="E4" s="43" t="s">
        <v>63</v>
      </c>
      <c r="F4" s="43" t="s">
        <v>64</v>
      </c>
      <c r="G4" s="43" t="s">
        <v>65</v>
      </c>
      <c r="H4" s="43" t="s">
        <v>66</v>
      </c>
      <c r="I4" s="44" t="s">
        <v>67</v>
      </c>
      <c r="J4" s="45" t="s">
        <v>68</v>
      </c>
    </row>
    <row r="5" spans="1:11" ht="22.5" customHeight="1" x14ac:dyDescent="0.15">
      <c r="A5" s="46" t="s">
        <v>69</v>
      </c>
      <c r="B5" s="47">
        <f>SUM(C5:I5)</f>
        <v>94</v>
      </c>
      <c r="C5" s="47">
        <f>SUM(C6:C7)</f>
        <v>1</v>
      </c>
      <c r="D5" s="47">
        <f>SUM(D6:D7)</f>
        <v>27</v>
      </c>
      <c r="E5" s="47">
        <f t="shared" ref="E5:I5" si="0">SUM(E6:E7)</f>
        <v>21</v>
      </c>
      <c r="F5" s="47">
        <f t="shared" si="0"/>
        <v>14</v>
      </c>
      <c r="G5" s="47">
        <f t="shared" si="0"/>
        <v>9</v>
      </c>
      <c r="H5" s="47">
        <f t="shared" si="0"/>
        <v>14</v>
      </c>
      <c r="I5" s="48">
        <f t="shared" si="0"/>
        <v>8</v>
      </c>
      <c r="J5" s="304">
        <v>57</v>
      </c>
    </row>
    <row r="6" spans="1:11" ht="22.5" customHeight="1" x14ac:dyDescent="0.15">
      <c r="A6" s="49" t="s">
        <v>70</v>
      </c>
      <c r="B6" s="50">
        <f>SUM(C6:I6)</f>
        <v>51</v>
      </c>
      <c r="C6" s="51">
        <v>1</v>
      </c>
      <c r="D6" s="51">
        <v>16</v>
      </c>
      <c r="E6" s="51">
        <v>13</v>
      </c>
      <c r="F6" s="51">
        <v>9</v>
      </c>
      <c r="G6" s="51">
        <v>2</v>
      </c>
      <c r="H6" s="51">
        <v>5</v>
      </c>
      <c r="I6" s="52">
        <v>5</v>
      </c>
      <c r="J6" s="304"/>
    </row>
    <row r="7" spans="1:11" ht="22.5" customHeight="1" x14ac:dyDescent="0.15">
      <c r="A7" s="53" t="s">
        <v>71</v>
      </c>
      <c r="B7" s="54">
        <f>SUM(C7:I7)</f>
        <v>43</v>
      </c>
      <c r="C7" s="55">
        <v>0</v>
      </c>
      <c r="D7" s="55">
        <v>11</v>
      </c>
      <c r="E7" s="55">
        <v>8</v>
      </c>
      <c r="F7" s="55">
        <v>5</v>
      </c>
      <c r="G7" s="55">
        <v>7</v>
      </c>
      <c r="H7" s="55">
        <v>9</v>
      </c>
      <c r="I7" s="56">
        <v>3</v>
      </c>
      <c r="J7" s="305"/>
    </row>
    <row r="8" spans="1:11" s="34" customFormat="1" ht="16.5" customHeight="1" x14ac:dyDescent="0.15">
      <c r="G8" s="57"/>
      <c r="I8" s="58"/>
      <c r="J8" s="30" t="s">
        <v>24</v>
      </c>
    </row>
    <row r="9" spans="1:11" ht="13.5" customHeight="1" x14ac:dyDescent="0.15"/>
    <row r="10" spans="1:11" ht="13.5" customHeight="1" x14ac:dyDescent="0.15"/>
    <row r="11" spans="1:11" ht="13.5" customHeight="1" x14ac:dyDescent="0.15">
      <c r="A11" s="41" t="s">
        <v>72</v>
      </c>
      <c r="D11" s="40" t="s">
        <v>73</v>
      </c>
    </row>
    <row r="12" spans="1:11" ht="13.5" customHeight="1" x14ac:dyDescent="0.15">
      <c r="B12" s="41"/>
      <c r="C12" s="41"/>
      <c r="D12" s="41"/>
      <c r="E12" s="41"/>
      <c r="F12" s="41"/>
      <c r="G12" s="41"/>
      <c r="H12" s="41"/>
      <c r="J12" s="7" t="s">
        <v>58</v>
      </c>
      <c r="K12" s="41"/>
    </row>
    <row r="13" spans="1:11" ht="22.5" customHeight="1" x14ac:dyDescent="0.15">
      <c r="A13" s="42" t="s">
        <v>59</v>
      </c>
      <c r="B13" s="43" t="s">
        <v>74</v>
      </c>
      <c r="C13" s="43" t="s">
        <v>75</v>
      </c>
      <c r="D13" s="43" t="s">
        <v>76</v>
      </c>
      <c r="E13" s="43" t="s">
        <v>77</v>
      </c>
      <c r="F13" s="43" t="s">
        <v>78</v>
      </c>
      <c r="G13" s="43" t="s">
        <v>79</v>
      </c>
      <c r="H13" s="43" t="s">
        <v>80</v>
      </c>
      <c r="I13" s="44" t="s">
        <v>81</v>
      </c>
      <c r="J13" s="45" t="s">
        <v>68</v>
      </c>
    </row>
    <row r="14" spans="1:11" ht="22.5" customHeight="1" x14ac:dyDescent="0.15">
      <c r="A14" s="46" t="s">
        <v>69</v>
      </c>
      <c r="B14" s="47">
        <f>SUM(C14:I14)</f>
        <v>1304</v>
      </c>
      <c r="C14" s="47">
        <f t="shared" ref="C14:I14" si="1">SUM(C15:C16)</f>
        <v>26</v>
      </c>
      <c r="D14" s="47">
        <f t="shared" si="1"/>
        <v>6</v>
      </c>
      <c r="E14" s="47">
        <f t="shared" si="1"/>
        <v>33</v>
      </c>
      <c r="F14" s="47">
        <f t="shared" si="1"/>
        <v>95</v>
      </c>
      <c r="G14" s="47">
        <f t="shared" si="1"/>
        <v>166</v>
      </c>
      <c r="H14" s="47">
        <f t="shared" si="1"/>
        <v>435</v>
      </c>
      <c r="I14" s="48">
        <f t="shared" si="1"/>
        <v>543</v>
      </c>
      <c r="J14" s="306">
        <v>251</v>
      </c>
    </row>
    <row r="15" spans="1:11" ht="22.5" customHeight="1" x14ac:dyDescent="0.15">
      <c r="A15" s="49" t="s">
        <v>70</v>
      </c>
      <c r="B15" s="50">
        <f>SUM(C15:I15)</f>
        <v>527</v>
      </c>
      <c r="C15" s="51">
        <f>C23+C31</f>
        <v>1</v>
      </c>
      <c r="D15" s="51">
        <f t="shared" ref="C15:I16" si="2">D23+D31</f>
        <v>2</v>
      </c>
      <c r="E15" s="51">
        <f t="shared" si="2"/>
        <v>15</v>
      </c>
      <c r="F15" s="51">
        <f t="shared" si="2"/>
        <v>50</v>
      </c>
      <c r="G15" s="51">
        <f t="shared" si="2"/>
        <v>61</v>
      </c>
      <c r="H15" s="51">
        <f t="shared" si="2"/>
        <v>170</v>
      </c>
      <c r="I15" s="52">
        <f t="shared" si="2"/>
        <v>228</v>
      </c>
      <c r="J15" s="304"/>
    </row>
    <row r="16" spans="1:11" ht="22.5" customHeight="1" x14ac:dyDescent="0.15">
      <c r="A16" s="53" t="s">
        <v>71</v>
      </c>
      <c r="B16" s="54">
        <f>SUM(C16:I16)</f>
        <v>777</v>
      </c>
      <c r="C16" s="55">
        <f t="shared" si="2"/>
        <v>25</v>
      </c>
      <c r="D16" s="55">
        <f t="shared" si="2"/>
        <v>4</v>
      </c>
      <c r="E16" s="55">
        <f t="shared" si="2"/>
        <v>18</v>
      </c>
      <c r="F16" s="55">
        <f t="shared" si="2"/>
        <v>45</v>
      </c>
      <c r="G16" s="55">
        <f t="shared" si="2"/>
        <v>105</v>
      </c>
      <c r="H16" s="55">
        <f t="shared" si="2"/>
        <v>265</v>
      </c>
      <c r="I16" s="56">
        <f t="shared" si="2"/>
        <v>315</v>
      </c>
      <c r="J16" s="305"/>
    </row>
    <row r="17" spans="1:10" s="34" customFormat="1" ht="16.5" customHeight="1" x14ac:dyDescent="0.15">
      <c r="G17" s="57"/>
      <c r="I17" s="58"/>
      <c r="J17" s="30" t="s">
        <v>24</v>
      </c>
    </row>
    <row r="18" spans="1:10" ht="13.5" customHeight="1" x14ac:dyDescent="0.15"/>
    <row r="19" spans="1:10" ht="13.5" customHeight="1" x14ac:dyDescent="0.15">
      <c r="A19" s="41" t="s">
        <v>82</v>
      </c>
    </row>
    <row r="20" spans="1:10" ht="13.5" customHeight="1" x14ac:dyDescent="0.15">
      <c r="B20" s="41"/>
      <c r="C20" s="41"/>
      <c r="D20" s="41"/>
      <c r="E20" s="41"/>
      <c r="F20" s="41"/>
      <c r="G20" s="41"/>
      <c r="H20" s="41"/>
      <c r="J20" s="7" t="s">
        <v>58</v>
      </c>
    </row>
    <row r="21" spans="1:10" ht="22.5" customHeight="1" x14ac:dyDescent="0.15">
      <c r="A21" s="42" t="s">
        <v>59</v>
      </c>
      <c r="B21" s="43" t="s">
        <v>74</v>
      </c>
      <c r="C21" s="43" t="s">
        <v>75</v>
      </c>
      <c r="D21" s="43" t="s">
        <v>76</v>
      </c>
      <c r="E21" s="43" t="s">
        <v>77</v>
      </c>
      <c r="F21" s="43" t="s">
        <v>78</v>
      </c>
      <c r="G21" s="43" t="s">
        <v>79</v>
      </c>
      <c r="H21" s="43" t="s">
        <v>80</v>
      </c>
      <c r="I21" s="44" t="s">
        <v>81</v>
      </c>
      <c r="J21" s="45" t="s">
        <v>68</v>
      </c>
    </row>
    <row r="22" spans="1:10" ht="22.5" customHeight="1" x14ac:dyDescent="0.15">
      <c r="A22" s="46" t="s">
        <v>69</v>
      </c>
      <c r="B22" s="47">
        <f>SUM(C22:I22)</f>
        <v>901</v>
      </c>
      <c r="C22" s="47">
        <f>SUM(C23:C24)</f>
        <v>26</v>
      </c>
      <c r="D22" s="47">
        <f t="shared" ref="D22:H22" si="3">SUM(D23:D24)</f>
        <v>6</v>
      </c>
      <c r="E22" s="47">
        <f t="shared" si="3"/>
        <v>32</v>
      </c>
      <c r="F22" s="47">
        <f t="shared" si="3"/>
        <v>78</v>
      </c>
      <c r="G22" s="47">
        <f t="shared" si="3"/>
        <v>131</v>
      </c>
      <c r="H22" s="47">
        <f t="shared" si="3"/>
        <v>305</v>
      </c>
      <c r="I22" s="48">
        <f>SUM(I23:I24)</f>
        <v>323</v>
      </c>
      <c r="J22" s="306">
        <v>246</v>
      </c>
    </row>
    <row r="23" spans="1:10" ht="22.5" customHeight="1" x14ac:dyDescent="0.15">
      <c r="A23" s="49" t="s">
        <v>70</v>
      </c>
      <c r="B23" s="50">
        <f>SUM(C23:I23)</f>
        <v>415</v>
      </c>
      <c r="C23" s="51">
        <v>1</v>
      </c>
      <c r="D23" s="51">
        <v>2</v>
      </c>
      <c r="E23" s="51">
        <v>15</v>
      </c>
      <c r="F23" s="51">
        <v>44</v>
      </c>
      <c r="G23" s="51">
        <v>56</v>
      </c>
      <c r="H23" s="51">
        <v>143</v>
      </c>
      <c r="I23" s="52">
        <v>154</v>
      </c>
      <c r="J23" s="304"/>
    </row>
    <row r="24" spans="1:10" ht="22.5" customHeight="1" x14ac:dyDescent="0.15">
      <c r="A24" s="53" t="s">
        <v>71</v>
      </c>
      <c r="B24" s="54">
        <f>SUM(C24:I24)</f>
        <v>486</v>
      </c>
      <c r="C24" s="55">
        <v>25</v>
      </c>
      <c r="D24" s="55">
        <v>4</v>
      </c>
      <c r="E24" s="55">
        <v>17</v>
      </c>
      <c r="F24" s="55">
        <v>34</v>
      </c>
      <c r="G24" s="55">
        <v>75</v>
      </c>
      <c r="H24" s="55">
        <v>162</v>
      </c>
      <c r="I24" s="56">
        <v>169</v>
      </c>
      <c r="J24" s="305"/>
    </row>
    <row r="25" spans="1:10" ht="16.5" customHeight="1" x14ac:dyDescent="0.15">
      <c r="A25" s="34"/>
      <c r="B25" s="34"/>
      <c r="C25" s="34"/>
      <c r="D25" s="34"/>
      <c r="E25" s="34"/>
      <c r="F25" s="34"/>
      <c r="G25" s="57"/>
      <c r="H25" s="34"/>
      <c r="I25" s="58"/>
      <c r="J25" s="30" t="s">
        <v>24</v>
      </c>
    </row>
    <row r="26" spans="1:10" ht="13.5" customHeight="1" x14ac:dyDescent="0.15"/>
    <row r="27" spans="1:10" ht="13.5" customHeight="1" x14ac:dyDescent="0.15">
      <c r="A27" s="41" t="s">
        <v>83</v>
      </c>
    </row>
    <row r="28" spans="1:10" ht="13.5" customHeight="1" x14ac:dyDescent="0.15">
      <c r="B28" s="41"/>
      <c r="C28" s="41"/>
      <c r="D28" s="41"/>
      <c r="E28" s="41"/>
      <c r="F28" s="41"/>
      <c r="G28" s="41"/>
      <c r="H28" s="41"/>
      <c r="J28" s="7" t="s">
        <v>58</v>
      </c>
    </row>
    <row r="29" spans="1:10" ht="22.5" customHeight="1" x14ac:dyDescent="0.15">
      <c r="A29" s="42" t="s">
        <v>59</v>
      </c>
      <c r="B29" s="43" t="s">
        <v>74</v>
      </c>
      <c r="C29" s="43" t="s">
        <v>75</v>
      </c>
      <c r="D29" s="43" t="s">
        <v>76</v>
      </c>
      <c r="E29" s="43" t="s">
        <v>77</v>
      </c>
      <c r="F29" s="43" t="s">
        <v>78</v>
      </c>
      <c r="G29" s="43" t="s">
        <v>79</v>
      </c>
      <c r="H29" s="43" t="s">
        <v>80</v>
      </c>
      <c r="I29" s="44" t="s">
        <v>81</v>
      </c>
      <c r="J29" s="45" t="s">
        <v>68</v>
      </c>
    </row>
    <row r="30" spans="1:10" ht="22.5" customHeight="1" x14ac:dyDescent="0.15">
      <c r="A30" s="46" t="s">
        <v>69</v>
      </c>
      <c r="B30" s="47">
        <f>SUM(C30:I30)</f>
        <v>403</v>
      </c>
      <c r="C30" s="47">
        <f t="shared" ref="C30:I30" si="4">SUM(C31:C32)</f>
        <v>0</v>
      </c>
      <c r="D30" s="47">
        <f t="shared" si="4"/>
        <v>0</v>
      </c>
      <c r="E30" s="47">
        <f t="shared" si="4"/>
        <v>1</v>
      </c>
      <c r="F30" s="47">
        <f t="shared" si="4"/>
        <v>17</v>
      </c>
      <c r="G30" s="47">
        <f t="shared" si="4"/>
        <v>35</v>
      </c>
      <c r="H30" s="47">
        <f t="shared" si="4"/>
        <v>130</v>
      </c>
      <c r="I30" s="48">
        <f t="shared" si="4"/>
        <v>220</v>
      </c>
      <c r="J30" s="306">
        <v>156</v>
      </c>
    </row>
    <row r="31" spans="1:10" ht="22.5" customHeight="1" x14ac:dyDescent="0.15">
      <c r="A31" s="49" t="s">
        <v>70</v>
      </c>
      <c r="B31" s="50">
        <f>SUM(C31:I31)</f>
        <v>112</v>
      </c>
      <c r="C31" s="51">
        <v>0</v>
      </c>
      <c r="D31" s="51">
        <v>0</v>
      </c>
      <c r="E31" s="51">
        <v>0</v>
      </c>
      <c r="F31" s="51">
        <v>6</v>
      </c>
      <c r="G31" s="51">
        <v>5</v>
      </c>
      <c r="H31" s="51">
        <v>27</v>
      </c>
      <c r="I31" s="52">
        <v>74</v>
      </c>
      <c r="J31" s="304"/>
    </row>
    <row r="32" spans="1:10" ht="22.5" customHeight="1" x14ac:dyDescent="0.15">
      <c r="A32" s="53" t="s">
        <v>71</v>
      </c>
      <c r="B32" s="54">
        <f>SUM(C32:I32)</f>
        <v>291</v>
      </c>
      <c r="C32" s="55">
        <v>0</v>
      </c>
      <c r="D32" s="55">
        <v>0</v>
      </c>
      <c r="E32" s="55">
        <v>1</v>
      </c>
      <c r="F32" s="55">
        <v>11</v>
      </c>
      <c r="G32" s="55">
        <v>30</v>
      </c>
      <c r="H32" s="55">
        <v>103</v>
      </c>
      <c r="I32" s="56">
        <v>146</v>
      </c>
      <c r="J32" s="305"/>
    </row>
    <row r="33" spans="1:10" ht="16.5" customHeight="1" x14ac:dyDescent="0.15">
      <c r="A33" s="34"/>
      <c r="B33" s="34"/>
      <c r="C33" s="34"/>
      <c r="D33" s="34"/>
      <c r="E33" s="34"/>
      <c r="F33" s="34"/>
      <c r="G33" s="57"/>
      <c r="H33" s="34"/>
      <c r="I33" s="58"/>
      <c r="J33" s="30" t="s">
        <v>24</v>
      </c>
    </row>
    <row r="34" spans="1:10" ht="13.5" customHeight="1" x14ac:dyDescent="0.15"/>
    <row r="35" spans="1:10" ht="13.5" customHeight="1" x14ac:dyDescent="0.15"/>
    <row r="36" spans="1:10" ht="13.5" customHeight="1" x14ac:dyDescent="0.15">
      <c r="A36" s="41" t="s">
        <v>84</v>
      </c>
      <c r="B36" s="59"/>
      <c r="C36" s="59"/>
    </row>
    <row r="37" spans="1:10" ht="13.5" customHeight="1" x14ac:dyDescent="0.15">
      <c r="B37" s="41"/>
      <c r="C37" s="41"/>
      <c r="D37" s="41"/>
      <c r="E37" s="41"/>
      <c r="F37" s="41"/>
      <c r="G37" s="41"/>
      <c r="H37" s="41"/>
      <c r="J37" s="7" t="s">
        <v>58</v>
      </c>
    </row>
    <row r="38" spans="1:10" ht="22.5" customHeight="1" x14ac:dyDescent="0.15">
      <c r="A38" s="42" t="s">
        <v>59</v>
      </c>
      <c r="B38" s="43" t="s">
        <v>74</v>
      </c>
      <c r="C38" s="43" t="s">
        <v>75</v>
      </c>
      <c r="D38" s="43" t="s">
        <v>76</v>
      </c>
      <c r="E38" s="43" t="s">
        <v>77</v>
      </c>
      <c r="F38" s="43" t="s">
        <v>78</v>
      </c>
      <c r="G38" s="43" t="s">
        <v>79</v>
      </c>
      <c r="H38" s="43" t="s">
        <v>80</v>
      </c>
      <c r="I38" s="44" t="s">
        <v>81</v>
      </c>
      <c r="J38" s="45" t="s">
        <v>68</v>
      </c>
    </row>
    <row r="39" spans="1:10" ht="22.5" customHeight="1" x14ac:dyDescent="0.15">
      <c r="A39" s="46" t="s">
        <v>69</v>
      </c>
      <c r="B39" s="47">
        <f>SUM(C39:I39)</f>
        <v>60</v>
      </c>
      <c r="C39" s="47">
        <f t="shared" ref="C39:I39" si="5">SUM(C40:C41)</f>
        <v>0</v>
      </c>
      <c r="D39" s="47">
        <f t="shared" si="5"/>
        <v>7</v>
      </c>
      <c r="E39" s="47">
        <f t="shared" si="5"/>
        <v>10</v>
      </c>
      <c r="F39" s="47">
        <f t="shared" si="5"/>
        <v>15</v>
      </c>
      <c r="G39" s="47">
        <f t="shared" si="5"/>
        <v>16</v>
      </c>
      <c r="H39" s="47">
        <f t="shared" si="5"/>
        <v>8</v>
      </c>
      <c r="I39" s="48">
        <f t="shared" si="5"/>
        <v>4</v>
      </c>
      <c r="J39" s="306">
        <v>26</v>
      </c>
    </row>
    <row r="40" spans="1:10" ht="22.5" customHeight="1" x14ac:dyDescent="0.15">
      <c r="A40" s="49" t="s">
        <v>70</v>
      </c>
      <c r="B40" s="50">
        <f>SUM(C40:I40)</f>
        <v>14</v>
      </c>
      <c r="C40" s="51"/>
      <c r="D40" s="51">
        <v>1</v>
      </c>
      <c r="E40" s="51">
        <v>2</v>
      </c>
      <c r="F40" s="51">
        <v>3</v>
      </c>
      <c r="G40" s="51">
        <v>4</v>
      </c>
      <c r="H40" s="51">
        <v>3</v>
      </c>
      <c r="I40" s="52">
        <v>1</v>
      </c>
      <c r="J40" s="304"/>
    </row>
    <row r="41" spans="1:10" ht="22.5" customHeight="1" x14ac:dyDescent="0.15">
      <c r="A41" s="53" t="s">
        <v>71</v>
      </c>
      <c r="B41" s="54">
        <f>SUM(C41:I41)</f>
        <v>46</v>
      </c>
      <c r="C41" s="55"/>
      <c r="D41" s="55">
        <v>6</v>
      </c>
      <c r="E41" s="55">
        <v>8</v>
      </c>
      <c r="F41" s="55">
        <v>12</v>
      </c>
      <c r="G41" s="55">
        <v>12</v>
      </c>
      <c r="H41" s="55">
        <v>5</v>
      </c>
      <c r="I41" s="56">
        <v>3</v>
      </c>
      <c r="J41" s="305"/>
    </row>
    <row r="42" spans="1:10" ht="16.5" customHeight="1" x14ac:dyDescent="0.15">
      <c r="A42" s="34"/>
      <c r="B42" s="34"/>
      <c r="C42" s="34"/>
      <c r="D42" s="34"/>
      <c r="E42" s="34"/>
      <c r="F42" s="34"/>
      <c r="G42" s="57"/>
      <c r="H42" s="34"/>
      <c r="I42" s="58"/>
      <c r="J42" s="30" t="s">
        <v>24</v>
      </c>
    </row>
  </sheetData>
  <mergeCells count="5">
    <mergeCell ref="J5:J7"/>
    <mergeCell ref="J14:J16"/>
    <mergeCell ref="J22:J24"/>
    <mergeCell ref="J30:J32"/>
    <mergeCell ref="J39:J4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5"/>
  <sheetViews>
    <sheetView workbookViewId="0">
      <selection activeCell="F4" sqref="F4"/>
    </sheetView>
  </sheetViews>
  <sheetFormatPr defaultRowHeight="13.5" x14ac:dyDescent="0.15"/>
  <cols>
    <col min="1" max="6" width="14.5" style="3" customWidth="1"/>
    <col min="7" max="16384" width="9" style="3"/>
  </cols>
  <sheetData>
    <row r="1" spans="1:6" ht="18.75" customHeight="1" x14ac:dyDescent="0.15">
      <c r="A1" s="307" t="s">
        <v>85</v>
      </c>
      <c r="B1" s="308"/>
      <c r="C1" s="308"/>
      <c r="D1" s="308"/>
      <c r="E1" s="308"/>
    </row>
    <row r="2" spans="1:6" ht="13.5" customHeight="1" x14ac:dyDescent="0.15">
      <c r="A2" s="39"/>
      <c r="B2" s="60"/>
      <c r="C2" s="60"/>
      <c r="D2" s="60"/>
      <c r="E2" s="60"/>
      <c r="F2" s="7" t="s">
        <v>86</v>
      </c>
    </row>
    <row r="3" spans="1:6" ht="22.5" customHeight="1" x14ac:dyDescent="0.15">
      <c r="A3" s="61" t="s">
        <v>87</v>
      </c>
      <c r="B3" s="43" t="s">
        <v>60</v>
      </c>
      <c r="C3" s="43" t="s">
        <v>88</v>
      </c>
      <c r="D3" s="43" t="s">
        <v>62</v>
      </c>
      <c r="E3" s="44" t="s">
        <v>63</v>
      </c>
      <c r="F3" s="45" t="s">
        <v>68</v>
      </c>
    </row>
    <row r="4" spans="1:6" ht="25.5" customHeight="1" x14ac:dyDescent="0.15">
      <c r="A4" s="62" t="s">
        <v>89</v>
      </c>
      <c r="B4" s="63">
        <f>SUM(C4:E4)</f>
        <v>714</v>
      </c>
      <c r="C4" s="64">
        <v>1</v>
      </c>
      <c r="D4" s="64">
        <v>116</v>
      </c>
      <c r="E4" s="65">
        <v>597</v>
      </c>
      <c r="F4" s="66">
        <v>50</v>
      </c>
    </row>
    <row r="5" spans="1:6" s="34" customFormat="1" ht="16.5" customHeight="1" x14ac:dyDescent="0.15">
      <c r="A5" s="57" t="s">
        <v>90</v>
      </c>
      <c r="F5" s="30" t="s">
        <v>24</v>
      </c>
    </row>
  </sheetData>
  <mergeCells count="1">
    <mergeCell ref="A1:E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F9"/>
  <sheetViews>
    <sheetView workbookViewId="0">
      <selection activeCell="G22" sqref="G22"/>
    </sheetView>
  </sheetViews>
  <sheetFormatPr defaultRowHeight="13.5" x14ac:dyDescent="0.15"/>
  <cols>
    <col min="1" max="1" width="1.875" style="3" customWidth="1"/>
    <col min="2" max="2" width="27.625" style="3" customWidth="1"/>
    <col min="3" max="3" width="0.875" style="3" customWidth="1"/>
    <col min="4" max="4" width="19.375" style="3" customWidth="1"/>
    <col min="5" max="6" width="18.625" style="3" customWidth="1"/>
    <col min="7" max="16384" width="9" style="3"/>
  </cols>
  <sheetData>
    <row r="1" spans="1:6" ht="18.75" customHeight="1" x14ac:dyDescent="0.15">
      <c r="A1" s="39" t="s">
        <v>91</v>
      </c>
      <c r="B1" s="67"/>
      <c r="C1" s="67"/>
      <c r="D1" s="67"/>
      <c r="E1" s="67"/>
      <c r="F1" s="67"/>
    </row>
    <row r="2" spans="1:6" ht="13.5" customHeight="1" x14ac:dyDescent="0.15">
      <c r="A2" s="39"/>
      <c r="B2" s="60"/>
      <c r="C2" s="60"/>
      <c r="D2" s="60"/>
      <c r="E2" s="60"/>
      <c r="F2" s="7" t="s">
        <v>92</v>
      </c>
    </row>
    <row r="3" spans="1:6" ht="25.5" customHeight="1" x14ac:dyDescent="0.15">
      <c r="A3" s="309" t="s">
        <v>59</v>
      </c>
      <c r="B3" s="172"/>
      <c r="C3" s="42"/>
      <c r="D3" s="43" t="s">
        <v>93</v>
      </c>
      <c r="E3" s="43" t="s">
        <v>94</v>
      </c>
      <c r="F3" s="44" t="s">
        <v>95</v>
      </c>
    </row>
    <row r="4" spans="1:6" ht="22.5" customHeight="1" x14ac:dyDescent="0.15">
      <c r="A4" s="310" t="s">
        <v>89</v>
      </c>
      <c r="B4" s="311"/>
      <c r="C4" s="68"/>
      <c r="D4" s="47">
        <f>SUM(D5+D7+D8)</f>
        <v>113211</v>
      </c>
      <c r="E4" s="47">
        <f>SUM(E5+E7+E8)</f>
        <v>48595</v>
      </c>
      <c r="F4" s="48">
        <f>SUM(F5+F7+F8)</f>
        <v>154716</v>
      </c>
    </row>
    <row r="5" spans="1:6" ht="22.5" customHeight="1" x14ac:dyDescent="0.15">
      <c r="A5" s="312" t="s">
        <v>96</v>
      </c>
      <c r="B5" s="313"/>
      <c r="C5" s="69"/>
      <c r="D5" s="51">
        <v>76435</v>
      </c>
      <c r="E5" s="51">
        <v>37381</v>
      </c>
      <c r="F5" s="52">
        <v>118165</v>
      </c>
    </row>
    <row r="6" spans="1:6" ht="22.5" customHeight="1" x14ac:dyDescent="0.15">
      <c r="A6" s="18"/>
      <c r="B6" s="70" t="s">
        <v>97</v>
      </c>
      <c r="C6" s="70"/>
      <c r="D6" s="71">
        <v>15122</v>
      </c>
      <c r="E6" s="71">
        <v>11801</v>
      </c>
      <c r="F6" s="72">
        <v>29593</v>
      </c>
    </row>
    <row r="7" spans="1:6" ht="22.5" customHeight="1" x14ac:dyDescent="0.15">
      <c r="A7" s="312" t="s">
        <v>98</v>
      </c>
      <c r="B7" s="313"/>
      <c r="C7" s="69"/>
      <c r="D7" s="71">
        <v>19369</v>
      </c>
      <c r="E7" s="71">
        <v>8496</v>
      </c>
      <c r="F7" s="72">
        <v>25327</v>
      </c>
    </row>
    <row r="8" spans="1:6" ht="22.5" customHeight="1" x14ac:dyDescent="0.15">
      <c r="A8" s="314" t="s">
        <v>99</v>
      </c>
      <c r="B8" s="315"/>
      <c r="C8" s="73"/>
      <c r="D8" s="74">
        <v>17407</v>
      </c>
      <c r="E8" s="74">
        <v>2718</v>
      </c>
      <c r="F8" s="75">
        <v>11224</v>
      </c>
    </row>
    <row r="9" spans="1:6" ht="22.5" customHeight="1" x14ac:dyDescent="0.15">
      <c r="F9" s="30" t="s">
        <v>24</v>
      </c>
    </row>
  </sheetData>
  <mergeCells count="5">
    <mergeCell ref="A3:B3"/>
    <mergeCell ref="A4:B4"/>
    <mergeCell ref="A5:B5"/>
    <mergeCell ref="A7:B7"/>
    <mergeCell ref="A8:B8"/>
  </mergeCells>
  <phoneticPr fontId="3"/>
  <printOptions horizontalCentered="1"/>
  <pageMargins left="0.78740157480314965" right="0.78740157480314965" top="2.5590551181102366" bottom="0.78740157480314965" header="0.39370078740157483"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3</vt:i4>
      </vt:variant>
    </vt:vector>
  </HeadingPairs>
  <TitlesOfParts>
    <vt:vector size="17" baseType="lpstr">
      <vt:lpstr>1(1) 集団健康教育の実施状況(健康推進係)</vt:lpstr>
      <vt:lpstr>1(2)一般健康教育の実施内訳(健康推進係)</vt:lpstr>
      <vt:lpstr>2・3 特定健診・特定保健指導(保険企画課)</vt:lpstr>
      <vt:lpstr>4 肝炎ウイルス検診(感染症) </vt:lpstr>
      <vt:lpstr>5(1) 訪問指導(健康推進係)</vt:lpstr>
      <vt:lpstr>5(2) 訪問指導(従事者数)(健康推進係)</vt:lpstr>
      <vt:lpstr>6(1) 胃がん検診 </vt:lpstr>
      <vt:lpstr>6(2) 大腸がん検診</vt:lpstr>
      <vt:lpstr>6(3) 肺がん検診 </vt:lpstr>
      <vt:lpstr>6(4) 子宮がん検診 </vt:lpstr>
      <vt:lpstr>6(5) 乳がん検診 </vt:lpstr>
      <vt:lpstr>7(1)(2) (3) 健康度測定</vt:lpstr>
      <vt:lpstr>8女性のフレッシュ健診 </vt:lpstr>
      <vt:lpstr>9 運動指導事業</vt:lpstr>
      <vt:lpstr>'2・3 特定健診・特定保健指導(保険企画課)'!Print_Area</vt:lpstr>
      <vt:lpstr>'4 肝炎ウイルス検診(感染症) '!Print_Area</vt:lpstr>
      <vt:lpstr>'7(1)(2) (3) 健康度測定'!Print_Area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2021-11-16T04:43:27Z</dcterms:created>
  <dcterms:modified xsi:type="dcterms:W3CDTF">2021-11-16T04:43:30Z</dcterms:modified>
</cp:coreProperties>
</file>